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070" activeTab="1"/>
  </bookViews>
  <sheets>
    <sheet name="Guidelines" sheetId="1" r:id="rId1"/>
    <sheet name="Cash-Flow-2015-Leva" sheetId="2" r:id="rId2"/>
    <sheet name="Cash-Flow-2015" sheetId="3" r:id="rId3"/>
  </sheets>
  <definedNames>
    <definedName name="Date">#REF!</definedName>
    <definedName name="_xlnm.Print_Area" localSheetId="2">'Cash-Flow-2015'!$B$3:$L$99</definedName>
    <definedName name="_xlnm.Print_Area" localSheetId="1">'Cash-Flow-2015-Leva'!$B$3:$L$99</definedName>
    <definedName name="_xlnm.Print_Area" localSheetId="0">'Guidelines'!$B$2:$N$82</definedName>
    <definedName name="_xlnm.Print_Titles" localSheetId="2">'Cash-Flow-2015'!$10:$14</definedName>
    <definedName name="_xlnm.Print_Titles" localSheetId="1">'Cash-Flow-2015-Leva'!$10:$14</definedName>
  </definedNames>
  <calcPr fullCalcOnLoad="1"/>
</workbook>
</file>

<file path=xl/comments3.xml><?xml version="1.0" encoding="utf-8"?>
<comments xmlns="http://schemas.openxmlformats.org/spreadsheetml/2006/main">
  <authors>
    <author>Никола Павлов</author>
  </authors>
  <commentList>
    <comment ref="B10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B10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14-16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B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10"/>
            <rFont val="Times New Roman"/>
            <family val="1"/>
          </rPr>
          <t>за 2015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</commentList>
</comments>
</file>

<file path=xl/sharedStrings.xml><?xml version="1.0" encoding="utf-8"?>
<sst xmlns="http://schemas.openxmlformats.org/spreadsheetml/2006/main" count="373" uniqueCount="267">
  <si>
    <t>§§ от ЕБК, които се включват в съответния показател</t>
  </si>
  <si>
    <t>П О К А З А Т Е Л И</t>
  </si>
  <si>
    <t>ОТЧЕТ</t>
  </si>
  <si>
    <t>(а)</t>
  </si>
  <si>
    <t>(1)</t>
  </si>
  <si>
    <t>(2)</t>
  </si>
  <si>
    <t>(3)</t>
  </si>
  <si>
    <t>(4)</t>
  </si>
  <si>
    <t>(5)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</si>
  <si>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</si>
  <si>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</si>
  <si>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</si>
  <si>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</si>
  <si>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</si>
  <si>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</si>
  <si>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</si>
  <si>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</si>
  <si>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</si>
  <si>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</si>
  <si>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>§24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</si>
  <si>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</si>
  <si>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</si>
  <si>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§§ 25 - 27</t>
  </si>
  <si>
    <t>§28</t>
  </si>
  <si>
    <t>§§ 36 - 37 и §§ 41 - 42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</si>
  <si>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</si>
  <si>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</si>
  <si>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</si>
  <si>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</si>
  <si>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</si>
  <si>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</si>
  <si>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</si>
  <si>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</si>
  <si>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</si>
  <si>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</si>
  <si>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</si>
  <si>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</si>
  <si>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</si>
  <si>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</si>
  <si>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</si>
  <si>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</si>
  <si>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</si>
  <si>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</si>
  <si>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</si>
  <si>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</si>
  <si>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</si>
  <si>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</si>
  <si>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</si>
  <si>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8. Придобиване на нeфинансови актииви</t>
  </si>
  <si>
    <t>§§ 51 - 54</t>
  </si>
  <si>
    <t>9. Капиталови трансфери</t>
  </si>
  <si>
    <t>§ 55</t>
  </si>
  <si>
    <t xml:space="preserve">10.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</si>
  <si>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</si>
  <si>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</si>
  <si>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</si>
  <si>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</si>
  <si>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</si>
  <si>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</si>
  <si>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</si>
  <si>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</si>
  <si>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</si>
  <si>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</si>
  <si>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</si>
  <si>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</si>
  <si>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</si>
  <si>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</si>
  <si>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</si>
  <si>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</si>
  <si>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</si>
  <si>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</si>
  <si>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</si>
  <si>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1. Външно финансиране</t>
  </si>
  <si>
    <t>§§ 80 - 82; 92-01; 95-21/95-22; 95-28/95-29 и 95-49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</si>
  <si>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</si>
  <si>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</si>
  <si>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</si>
  <si>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</si>
  <si>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</si>
  <si>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</si>
  <si>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>§ 70</t>
  </si>
  <si>
    <t>3. Възмездни средства</t>
  </si>
  <si>
    <t>§§ 71 - 73 и 79</t>
  </si>
  <si>
    <t xml:space="preserve">            предоставени </t>
  </si>
  <si>
    <t xml:space="preserve">            възстановени</t>
  </si>
  <si>
    <t xml:space="preserve"> § 73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</si>
  <si>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</si>
  <si>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</si>
  <si>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§ 90</t>
  </si>
  <si>
    <t>§ 91</t>
  </si>
  <si>
    <t xml:space="preserve">6. Друго вътрешно финансиране </t>
  </si>
  <si>
    <t>§§ 83; 85 - 88; 92-02; 93</t>
  </si>
  <si>
    <t>§§ 83; 85 - 86 и 92-02</t>
  </si>
  <si>
    <t xml:space="preserve">            друго финансиране </t>
  </si>
  <si>
    <t>§§ 87; 88 и 93</t>
  </si>
  <si>
    <t>§89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</si>
  <si>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</si>
  <si>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</si>
  <si>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</si>
  <si>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</si>
  <si>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</si>
  <si>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</si>
  <si>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</si>
  <si>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</si>
  <si>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</si>
  <si>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</si>
  <si>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</si>
  <si>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код по ЕБК</t>
  </si>
  <si>
    <t xml:space="preserve">            нето плащания по активирани гаранциии преоформен дълг </t>
  </si>
  <si>
    <t xml:space="preserve">            наличности  по валутни сметки и каса в чужбина в края на периода </t>
  </si>
  <si>
    <t xml:space="preserve">            остатък по валутни сметки и каса в чужбина от предходен. период </t>
  </si>
  <si>
    <t>в т. ч.   вноски от приходи на държ. и общински предприятия и институции</t>
  </si>
  <si>
    <t>1. Възнаграждения за персонала по трудови и служебни правоотношения</t>
  </si>
  <si>
    <t>(6)=(2)+(4)+(5)</t>
  </si>
  <si>
    <t>11. Депозити и сметки в "Единната сметка" - начални салда</t>
  </si>
  <si>
    <t>12. Депозити и сметки  в "Единната сметка" - крайни салда</t>
  </si>
  <si>
    <t>§ 24-01</t>
  </si>
  <si>
    <t>§ 24-04</t>
  </si>
  <si>
    <t>§§ 24-05 и 24-06</t>
  </si>
  <si>
    <t>§ 40 с изключение на § 40-71</t>
  </si>
  <si>
    <t>(+ § 57 - § 40-71)</t>
  </si>
  <si>
    <t>§;57-01</t>
  </si>
  <si>
    <t>(-)§ 40-71</t>
  </si>
  <si>
    <t>§§ 80-11/80-12; 80-31/80-32; 80-51/80-52 и 80-97</t>
  </si>
  <si>
    <t>§§ 80-17/80-18; 80-37/80-38; 80-57/80-58; 80-80 и 80-98;</t>
  </si>
  <si>
    <t xml:space="preserve"> § 92-01</t>
  </si>
  <si>
    <t xml:space="preserve"> §§ 95-28/95-29 и 95-49</t>
  </si>
  <si>
    <t xml:space="preserve"> § 71-01 и § 72-01</t>
  </si>
  <si>
    <t xml:space="preserve"> § 71-02 и § 72-02 </t>
  </si>
  <si>
    <t xml:space="preserve"> § 79-01</t>
  </si>
  <si>
    <t xml:space="preserve"> § 79-02</t>
  </si>
  <si>
    <t xml:space="preserve"> §§ 95-01 до 95-06</t>
  </si>
  <si>
    <t xml:space="preserve"> §§ 95-07 до 95-13</t>
  </si>
  <si>
    <t xml:space="preserve"> § 95-14</t>
  </si>
  <si>
    <t xml:space="preserve"> §§ 96-01 до 96-03</t>
  </si>
  <si>
    <t xml:space="preserve"> §§ 96-07 до 96-09</t>
  </si>
  <si>
    <t xml:space="preserve"> § 98-30</t>
  </si>
  <si>
    <t xml:space="preserve"> §§ 95-21 и 95-22</t>
  </si>
  <si>
    <t xml:space="preserve">              ГЛ. СЧЕТОВОДИТЕЛ:</t>
  </si>
  <si>
    <t xml:space="preserve">                      Ръководител:</t>
  </si>
  <si>
    <t xml:space="preserve">                                                              Дата:</t>
  </si>
  <si>
    <t>ЕИК/БУЛСТАТ</t>
  </si>
  <si>
    <t>e-mail</t>
  </si>
  <si>
    <t xml:space="preserve"> (бюджетна организация, предприятие по чл. 165, ал. 1 от ЗПФ, поделение)</t>
  </si>
  <si>
    <t>31.12.2015 г.</t>
  </si>
  <si>
    <t xml:space="preserve">           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</si>
  <si>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                                                                ОТЧЕТ ЗА КАСОВОТО ИЗПЪЛНЕНИЕ </t>
  </si>
  <si>
    <t>4. Приватизация на дялове и акции</t>
  </si>
  <si>
    <t xml:space="preserve">            операции по вътрешен дълг и финансови активи - нето </t>
  </si>
  <si>
    <t>7.Суми по разчети за поети осигурителни вноски и данъци</t>
  </si>
  <si>
    <t xml:space="preserve">                    Web-адрес</t>
  </si>
  <si>
    <t>(в хил. лв)</t>
  </si>
  <si>
    <t>11. Резерв за непредвидени и неотложни разходи</t>
  </si>
  <si>
    <t xml:space="preserve">                       разлики от закръгления в хил. лв (+/-) </t>
  </si>
  <si>
    <t>Разлики от закръгления за въвеждане на ред 102</t>
  </si>
  <si>
    <r>
      <t xml:space="preserve">Ако на ред 101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102 </t>
    </r>
  </si>
  <si>
    <t xml:space="preserve">5. Покупко-продажба на държавни /общински/ ценни книжа </t>
  </si>
  <si>
    <t xml:space="preserve">            операции с други ценни книжа и финансови активи </t>
  </si>
  <si>
    <t xml:space="preserve">            ценни книжа емитирани на международните капиталови пазари </t>
  </si>
  <si>
    <t xml:space="preserve">            остатък по валутни сметки и каса в чужбина от предходен период </t>
  </si>
  <si>
    <t xml:space="preserve">2. Придобиване на дялове, акции, съучастия и други финансови активи 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</si>
  <si>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</si>
  <si>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</si>
  <si>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</si>
  <si>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</si>
  <si>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</si>
  <si>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</si>
  <si>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</si>
  <si>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</si>
  <si>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</si>
  <si>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</si>
  <si>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</si>
  <si>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</si>
  <si>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</si>
  <si>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 xml:space="preserve">2.1. Приходи и доходи от собственост </t>
  </si>
  <si>
    <t>2.2. Приходи от такси</t>
  </si>
  <si>
    <t xml:space="preserve">2.3. Глоби, санкции и наказателни лихви </t>
  </si>
  <si>
    <t xml:space="preserve">2.4.  Други неданъчни приходи </t>
  </si>
  <si>
    <t>2.5.  Постъпления от продажба на нефинансови активи</t>
  </si>
  <si>
    <r>
      <t xml:space="preserve">В този файл се включва информацията, фигурираща в </t>
    </r>
    <r>
      <rPr>
        <i/>
        <sz val="12"/>
        <color indexed="18"/>
        <rFont val="Times New Roman CYR"/>
        <family val="0"/>
      </rPr>
      <t>колони 1 и 2</t>
    </r>
    <r>
      <rPr>
        <i/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'OTCHET-agregirani pokazateli'</t>
    </r>
  </si>
  <si>
    <t>с изключение на добавения в таблицата за данните в хил. лв. ред за разлики от закръгления.</t>
  </si>
  <si>
    <t>ГОДИНА</t>
  </si>
  <si>
    <t>31.03.2015 г.</t>
  </si>
  <si>
    <t>30.06.2015 г.</t>
  </si>
  <si>
    <t>30.09.2015 г.</t>
  </si>
  <si>
    <t xml:space="preserve">Указания за таблица </t>
  </si>
  <si>
    <t>.</t>
  </si>
  <si>
    <t>В тази таблица се въвеждат и съответните идентификационни данни на бюджетната организация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</si>
  <si>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</si>
  <si>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</si>
  <si>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</si>
  <si>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</si>
  <si>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</si>
  <si>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</si>
  <si>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</si>
  <si>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</si>
  <si>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</si>
  <si>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</si>
  <si>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</si>
  <si>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</si>
  <si>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</si>
  <si>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</si>
  <si>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</si>
  <si>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r>
      <t xml:space="preserve">      се появи число, то следва задължително да се въведе на </t>
    </r>
    <r>
      <rPr>
        <b/>
        <i/>
        <sz val="12"/>
        <color indexed="20"/>
        <rFont val="Times New Roman Cyr"/>
        <family val="0"/>
      </rPr>
      <t>ред 102</t>
    </r>
    <r>
      <rPr>
        <b/>
        <sz val="12"/>
        <color indexed="18"/>
        <rFont val="Times New Roman Cyr"/>
        <family val="0"/>
      </rPr>
      <t>!</t>
    </r>
  </si>
  <si>
    <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101   </t>
    </r>
    <r>
      <rPr>
        <b/>
        <sz val="12"/>
        <color indexed="18"/>
        <rFont val="Times New Roman Cyr"/>
        <family val="0"/>
      </rPr>
      <t xml:space="preserve">в   таблица </t>
    </r>
  </si>
  <si>
    <t>да  се  коригират съответните данни  в  левове  в  таблица</t>
  </si>
  <si>
    <t>министъра на финансите.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</si>
  <si>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</si>
  <si>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</si>
  <si>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</si>
  <si>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</si>
  <si>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</si>
  <si>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</si>
  <si>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</si>
  <si>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</si>
  <si>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</si>
  <si>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 xml:space="preserve">Сметки за сред-ства от Евро-пейския съюз -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</si>
  <si>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</si>
  <si>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</si>
  <si>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</si>
  <si>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b/>
        <sz val="14"/>
        <rFont val="Times New Roman"/>
        <family val="1"/>
      </rPr>
      <t xml:space="preserve">БЮДЖЕТ </t>
    </r>
    <r>
      <rPr>
        <b/>
        <sz val="12"/>
        <rFont val="Times New Roman"/>
        <family val="1"/>
      </rPr>
      <t xml:space="preserve">Годишен         уточнен план                           </t>
    </r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</si>
  <si>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</si>
  <si>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</si>
  <si>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r>
      <rPr>
        <b/>
        <sz val="14"/>
        <color indexed="28"/>
        <rFont val="Times New Roman"/>
        <family val="1"/>
      </rPr>
      <t xml:space="preserve">БЮДЖЕТ </t>
    </r>
    <r>
      <rPr>
        <b/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</si>
  <si>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</si>
  <si>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</si>
  <si>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r>
      <t xml:space="preserve">(за общините - </t>
    </r>
    <r>
      <rPr>
        <i/>
        <sz val="12"/>
        <color indexed="18"/>
        <rFont val="Times New Roman CYR"/>
        <family val="0"/>
      </rPr>
      <t>колона (1) "Уточнен план ОБЩО"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от таблица</t>
    </r>
    <r>
      <rPr>
        <i/>
        <sz val="12"/>
        <color indexed="18"/>
        <rFont val="Times New Roman CYR"/>
        <family val="0"/>
      </rPr>
      <t xml:space="preserve"> 'OTCHET' </t>
    </r>
    <r>
      <rPr>
        <sz val="12"/>
        <rFont val="Times New Roman CYR"/>
        <family val="1"/>
      </rPr>
      <t xml:space="preserve"> и </t>
    </r>
    <r>
      <rPr>
        <i/>
        <sz val="12"/>
        <color indexed="18"/>
        <rFont val="Times New Roman CYR"/>
        <family val="0"/>
      </rPr>
      <t>колона (код 1) "ОБЩО"</t>
    </r>
    <r>
      <rPr>
        <sz val="12"/>
        <rFont val="Times New Roman CYR"/>
        <family val="1"/>
      </rPr>
      <t xml:space="preserve"> (колона F)</t>
    </r>
  </si>
  <si>
    <r>
      <t xml:space="preserve">на таблица </t>
    </r>
    <r>
      <rPr>
        <sz val="12"/>
        <color indexed="18"/>
        <rFont val="Times New Roman Cyr"/>
        <family val="0"/>
      </rPr>
      <t>''</t>
    </r>
    <r>
      <rPr>
        <i/>
        <sz val="12"/>
        <color indexed="18"/>
        <rFont val="Times New Roman CYR"/>
        <family val="0"/>
      </rPr>
      <t>OTCHET-agregirani pokazateli'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1"/>
      </rPr>
      <t xml:space="preserve">)      от файла на годишния отчет за касовото изпълнение на 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</si>
  <si>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</si>
  <si>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колони 1 и 2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колони 1 и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'OTCHET-agregirani pokazateli'</t>
    </r>
  </si>
  <si>
    <r>
      <t xml:space="preserve">от файла на годишния касов отчет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.</t>
    </r>
  </si>
  <si>
    <r>
      <t xml:space="preserve">Общините попълват 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данните за съответната позиция, като посочват в нея сумите по уточен план </t>
    </r>
  </si>
  <si>
    <r>
      <t xml:space="preserve">на включените в позицията параграфи и подпараграфи, отразени в </t>
    </r>
    <r>
      <rPr>
        <i/>
        <sz val="12"/>
        <rFont val="Times New Roman CYR"/>
        <family val="1"/>
      </rPr>
      <t>колона (1) "Уточнен план ОБЩО"</t>
    </r>
  </si>
  <si>
    <r>
      <t xml:space="preserve"> на таблица</t>
    </r>
    <r>
      <rPr>
        <i/>
        <sz val="12"/>
        <rFont val="Times New Roman CYR"/>
        <family val="1"/>
      </rPr>
      <t xml:space="preserve"> 'OTCHET'</t>
    </r>
    <r>
      <rPr>
        <sz val="12"/>
        <rFont val="Times New Roman CYR"/>
        <family val="1"/>
      </rPr>
      <t xml:space="preserve"> от файла на годишния отчет за касовото изпълнение на </t>
    </r>
    <r>
      <rPr>
        <i/>
        <sz val="12"/>
        <rFont val="Times New Roman CYR"/>
        <family val="1"/>
      </rPr>
      <t>общинския бюджет</t>
    </r>
    <r>
      <rPr>
        <sz val="12"/>
        <rFont val="Times New Roman CYR"/>
        <family val="1"/>
      </rPr>
      <t>.</t>
    </r>
  </si>
  <si>
    <r>
      <t xml:space="preserve">Общините попълват в </t>
    </r>
    <r>
      <rPr>
        <i/>
        <sz val="12"/>
        <rFont val="Times New Roman CYR"/>
        <family val="1"/>
      </rPr>
      <t>колона 2</t>
    </r>
    <r>
      <rPr>
        <sz val="12"/>
        <rFont val="Times New Roman CYR"/>
        <family val="1"/>
      </rPr>
      <t xml:space="preserve"> данните от колона </t>
    </r>
    <r>
      <rPr>
        <i/>
        <sz val="12"/>
        <rFont val="Times New Roman CYR"/>
        <family val="1"/>
      </rPr>
      <t>(код 1) "ОБЩО"</t>
    </r>
    <r>
      <rPr>
        <sz val="12"/>
        <rFont val="Times New Roman CYR"/>
        <family val="1"/>
      </rPr>
      <t xml:space="preserve"> (колона F)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на таблица</t>
    </r>
  </si>
  <si>
    <r>
      <t>'</t>
    </r>
    <r>
      <rPr>
        <i/>
        <sz val="12"/>
        <rFont val="Times New Roman CYR"/>
        <family val="1"/>
      </rPr>
      <t>OTCHET-agregirani pokazateli'</t>
    </r>
    <r>
      <rPr>
        <sz val="12"/>
        <rFont val="Times New Roman CYR"/>
        <family val="1"/>
      </rPr>
      <t xml:space="preserve"> от файла на годишния отчет за касовото изпълнение на общинския бюджет.</t>
    </r>
  </si>
  <si>
    <r>
      <t xml:space="preserve">В </t>
    </r>
    <r>
      <rPr>
        <i/>
        <sz val="12"/>
        <rFont val="Times New Roman CYR"/>
        <family val="1"/>
      </rPr>
      <t xml:space="preserve">колони 3 и 4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</si>
  <si>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колони 1 и 2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'OTCHET-agregirani pokazateli'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</si>
  <si>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файла </t>
    </r>
    <r>
      <rPr>
        <sz val="12"/>
        <rFont val="Times New Roman CYR"/>
        <family val="1"/>
      </rPr>
      <t xml:space="preserve">за годишните касови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</si>
  <si>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Общините попълват в </t>
    </r>
    <r>
      <rPr>
        <i/>
        <sz val="12"/>
        <rFont val="Times New Roman CYR"/>
        <family val="1"/>
      </rPr>
      <t>колона 3</t>
    </r>
    <r>
      <rPr>
        <sz val="12"/>
        <rFont val="Times New Roman CYR"/>
        <family val="1"/>
      </rPr>
      <t xml:space="preserve"> данните за съответната позиция, като посочват в нея сумите по уточен план </t>
    </r>
  </si>
  <si>
    <r>
      <t>на таблица</t>
    </r>
    <r>
      <rPr>
        <i/>
        <sz val="12"/>
        <rFont val="Times New Roman CYR"/>
        <family val="1"/>
      </rPr>
      <t xml:space="preserve"> 'OTCHET'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четирите файла</t>
    </r>
    <r>
      <rPr>
        <sz val="12"/>
        <rFont val="Times New Roman CYR"/>
        <family val="1"/>
      </rPr>
      <t xml:space="preserve"> за годишните касови отчети на сметките за средствата</t>
    </r>
  </si>
  <si>
    <r>
      <t xml:space="preserve">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</si>
  <si>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Общините попълват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данните от </t>
    </r>
    <r>
      <rPr>
        <i/>
        <sz val="12"/>
        <rFont val="Times New Roman CYR"/>
        <family val="1"/>
      </rPr>
      <t>колона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(код 1) "ОБЩО"</t>
    </r>
    <r>
      <rPr>
        <sz val="12"/>
        <rFont val="Times New Roman CYR"/>
        <family val="1"/>
      </rPr>
      <t xml:space="preserve"> (колона F)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на таблица</t>
    </r>
  </si>
  <si>
    <r>
      <rPr>
        <i/>
        <sz val="12"/>
        <rFont val="Times New Roman CYR"/>
        <family val="1"/>
      </rPr>
      <t>'OTCHET-agregirani pokazateli'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четирите файла</t>
    </r>
    <r>
      <rPr>
        <sz val="12"/>
        <rFont val="Times New Roman CYR"/>
        <family val="1"/>
      </rPr>
      <t xml:space="preserve"> за годишните касови отчети на сметките за средствата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</si>
  <si>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'OTCHET-agregirani pokazateli'</t>
    </r>
  </si>
  <si>
    <r>
      <t xml:space="preserve">от файла на годишния касов отчет за </t>
    </r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</si>
  <si>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Общините попълват 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данните от </t>
    </r>
    <r>
      <rPr>
        <i/>
        <sz val="12"/>
        <rFont val="Times New Roman CYR"/>
        <family val="1"/>
      </rPr>
      <t>колона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(код 1) "ОБЩО"</t>
    </r>
    <r>
      <rPr>
        <sz val="12"/>
        <rFont val="Times New Roman CYR"/>
        <family val="1"/>
      </rPr>
      <t xml:space="preserve"> (колона F)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на таблица</t>
    </r>
  </si>
  <si>
    <r>
      <t>'</t>
    </r>
    <r>
      <rPr>
        <i/>
        <sz val="12"/>
        <rFont val="Times New Roman CYR"/>
        <family val="1"/>
      </rPr>
      <t>OTCHET-agregirani pokazateli'</t>
    </r>
    <r>
      <rPr>
        <sz val="12"/>
        <rFont val="Times New Roman CYR"/>
        <family val="1"/>
      </rPr>
      <t xml:space="preserve"> от файла на годишния касов отчет за сметките за чужди средства.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</si>
  <si>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J8</t>
    </r>
    <r>
      <rPr>
        <sz val="12"/>
        <rFont val="Times New Roman CYR"/>
        <family val="1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</si>
  <si>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14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</si>
  <si>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14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</si>
  <si>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101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</si>
  <si>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</si>
  <si>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При попълването на </t>
    </r>
    <r>
      <rPr>
        <i/>
        <sz val="12"/>
        <rFont val="Times New Roman CYR"/>
        <family val="1"/>
      </rPr>
      <t>ред 102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101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</si>
  <si>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88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</si>
  <si>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</si>
  <si>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102</t>
    </r>
    <r>
      <rPr>
        <sz val="12"/>
        <color indexed="18"/>
        <rFont val="Times New Roman CYR"/>
        <family val="1"/>
      </rPr>
      <t xml:space="preserve">, </t>
    </r>
    <r>
      <rPr>
        <sz val="12"/>
        <rFont val="Times New Roman Cyr"/>
        <family val="0"/>
      </rPr>
      <t>а следва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</si>
  <si>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</si>
  <si>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</si>
  <si>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102</t>
    </r>
    <r>
      <rPr>
        <sz val="12"/>
        <rFont val="Times New Roman CYR"/>
        <family val="1"/>
      </rPr>
      <t>, ако е налице</t>
    </r>
  </si>
  <si>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отделните файлове за годишните касови отчети на сметките за средствата от Европейския съюз</t>
    </r>
  </si>
  <si>
    <r>
      <t>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файла за годишния касов отчет на </t>
    </r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</si>
  <si>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>Показателите в таблиците в този файл са идентични на тези от от таблици</t>
    </r>
    <r>
      <rPr>
        <i/>
        <sz val="12"/>
        <rFont val="Times New Roman CYR"/>
        <family val="1"/>
      </rPr>
      <t xml:space="preserve"> 'OTCHET-agregirani pokazateli'</t>
    </r>
  </si>
  <si>
    <t>ОБЩИНА НИКОПОЛ</t>
  </si>
  <si>
    <t>ООО413885</t>
  </si>
  <si>
    <t>http://www.nikopol-bg.com</t>
  </si>
  <si>
    <t>obshtinanil@abv.bg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</si>
</sst>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0&quot; &quot;0&quot; &quot;0&quot; &quot;0"/>
    <numFmt numFmtId="166" formatCode="0.0"/>
    <numFmt numFmtId="167" formatCode="#,##0;[Red]\(#,##0\)"/>
    <numFmt numFmtId="168" formatCode="0&quot;.&quot;"/>
    <numFmt numFmtId="169" formatCode="0000&quot; г.&quot;"/>
    <numFmt numFmtId="170" formatCode="&quot;'Cash-Flow-&quot;0000&quot;-leva'&quot;"/>
    <numFmt numFmtId="171" formatCode="&quot;'Cash-Flow-&quot;0000&quot;'&quot;"/>
    <numFmt numFmtId="172" formatCode="&quot;за &quot;0000&quot; г.&quot;"/>
    <numFmt numFmtId="173" formatCode="&quot;БЮДЖЕТ Годишен         уточнен план &quot;0000&quot; г.&quot;"/>
    <numFmt numFmtId="174" formatCode="&quot;към &quot;00&quot;.&quot;00&quot;.&quot;0000&quot; г.&quot;"/>
    <numFmt numFmtId="175" formatCode="#,##0;\(#,##0\)"/>
  </numFmts>
  <fonts count="81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sz val="12"/>
      <color indexed="16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2"/>
      <color indexed="1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1"/>
      <color indexed="18"/>
      <name val="Times New Roman CYR"/>
      <family val="0"/>
    </font>
    <font>
      <sz val="11"/>
      <color indexed="18"/>
      <name val="Times New Roman Cyr"/>
      <family val="0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b/>
      <i/>
      <sz val="12"/>
      <color indexed="20"/>
      <name val="Times New Roman Bold"/>
      <family val="0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i/>
      <sz val="10"/>
      <color indexed="20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name val="Times New Roman CYR"/>
      <family val="0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sz val="12"/>
      <color indexed="13"/>
      <name val="Times New Roman"/>
      <family val="1"/>
    </font>
    <font>
      <b/>
      <i/>
      <u val="single"/>
      <sz val="11"/>
      <color indexed="10"/>
      <name val="Times New Roman"/>
      <family val="1"/>
    </font>
    <font>
      <u val="single"/>
      <sz val="11"/>
      <color indexed="12"/>
      <name val="Calibri"/>
      <family val="2"/>
    </font>
    <font>
      <i/>
      <u val="single"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medium"/>
      <bottom/>
    </border>
    <border>
      <left style="thin"/>
      <right style="thin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thin"/>
    </border>
    <border>
      <left style="thin"/>
      <right style="thin"/>
      <top style="hair"/>
      <bottom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hair"/>
    </border>
    <border>
      <left style="thin"/>
      <right style="thin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medium"/>
      <right style="medium"/>
      <top style="hair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/>
    </border>
    <border>
      <left style="double"/>
      <right style="double"/>
      <top style="medium"/>
      <bottom/>
    </border>
    <border>
      <left style="double"/>
      <right style="double"/>
      <top/>
      <bottom style="hair"/>
    </border>
    <border>
      <left style="double"/>
      <right style="double"/>
      <top style="double"/>
      <bottom style="thin"/>
    </border>
    <border>
      <left style="double"/>
      <right style="medium"/>
      <top style="medium"/>
      <bottom/>
    </border>
    <border>
      <left style="double"/>
      <right style="medium"/>
      <top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/>
      <bottom style="hair"/>
    </border>
    <border>
      <left style="double"/>
      <right style="medium"/>
      <top style="double"/>
      <bottom style="thin"/>
    </border>
    <border>
      <left/>
      <right/>
      <top style="hair"/>
      <bottom/>
    </border>
    <border>
      <left style="double"/>
      <right style="medium"/>
      <top style="thin"/>
      <bottom style="medium"/>
    </border>
    <border>
      <left/>
      <right/>
      <top/>
      <bottom style="medium"/>
    </border>
    <border>
      <left/>
      <right/>
      <top style="double"/>
      <bottom/>
    </border>
    <border>
      <left style="medium"/>
      <right/>
      <top/>
      <bottom/>
    </border>
    <border>
      <left style="double"/>
      <right style="medium"/>
      <top/>
      <bottom style="medium"/>
    </border>
    <border>
      <left/>
      <right/>
      <top/>
      <bottom style="hair"/>
    </border>
    <border>
      <left/>
      <right style="thin"/>
      <top/>
      <bottom style="thin"/>
    </border>
    <border>
      <left style="double"/>
      <right style="medium"/>
      <top style="hair"/>
      <bottom style="double"/>
    </border>
    <border>
      <left style="medium"/>
      <right style="medium"/>
      <top style="hair"/>
      <bottom style="double"/>
    </border>
    <border>
      <left style="double"/>
      <right style="double"/>
      <top style="hair"/>
      <bottom style="double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double"/>
      <right style="double"/>
      <top/>
      <bottom style="medium"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>
        <color indexed="61"/>
      </left>
      <right/>
      <top style="thin"/>
      <bottom/>
    </border>
    <border>
      <left/>
      <right style="medium">
        <color indexed="61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9" borderId="0" applyNumberFormat="0" applyBorder="0" applyAlignment="0" applyProtection="0"/>
    <xf numFmtId="0" fontId="0" fillId="20" borderId="1" applyNumberFormat="0" applyFont="0" applyAlignment="0" applyProtection="0"/>
    <xf numFmtId="0" fontId="71" fillId="7" borderId="2" applyNumberFormat="0" applyAlignment="0" applyProtection="0"/>
    <xf numFmtId="0" fontId="68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72" fillId="21" borderId="6" applyNumberFormat="0" applyAlignment="0" applyProtection="0"/>
    <xf numFmtId="0" fontId="73" fillId="21" borderId="2" applyNumberFormat="0" applyAlignment="0" applyProtection="0"/>
    <xf numFmtId="0" fontId="75" fillId="22" borderId="7" applyNumberFormat="0" applyAlignment="0" applyProtection="0"/>
    <xf numFmtId="0" fontId="69" fillId="3" borderId="0" applyNumberFormat="0" applyBorder="0" applyAlignment="0" applyProtection="0"/>
    <xf numFmtId="0" fontId="70" fillId="23" borderId="0" applyNumberFormat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8" fillId="0" borderId="9" applyNumberFormat="0" applyFill="0" applyAlignment="0" applyProtection="0"/>
  </cellStyleXfs>
  <cellXfs count="491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21" borderId="0" xfId="0" applyFont="1" applyFill="1" applyBorder="1" applyAlignment="1" applyProtection="1">
      <alignment/>
      <protection/>
    </xf>
    <xf numFmtId="0" fontId="1" fillId="21" borderId="0" xfId="0" applyFont="1" applyFill="1" applyBorder="1" applyAlignment="1" applyProtection="1">
      <alignment/>
      <protection/>
    </xf>
    <xf numFmtId="0" fontId="5" fillId="21" borderId="0" xfId="0" applyFont="1" applyFill="1" applyBorder="1" applyAlignment="1" applyProtection="1">
      <alignment/>
      <protection/>
    </xf>
    <xf numFmtId="0" fontId="5" fillId="24" borderId="0" xfId="0" applyFont="1" applyFill="1" applyAlignment="1" applyProtection="1">
      <alignment horizontal="right"/>
      <protection/>
    </xf>
    <xf numFmtId="0" fontId="1" fillId="24" borderId="0" xfId="0" applyFont="1" applyFill="1" applyBorder="1" applyAlignment="1" applyProtection="1">
      <alignment/>
      <protection/>
    </xf>
    <xf numFmtId="166" fontId="3" fillId="24" borderId="10" xfId="0" applyNumberFormat="1" applyFont="1" applyFill="1" applyBorder="1" applyAlignment="1" applyProtection="1">
      <alignment/>
      <protection/>
    </xf>
    <xf numFmtId="16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23" borderId="12" xfId="38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9" fillId="24" borderId="14" xfId="0" applyFont="1" applyFill="1" applyBorder="1" applyAlignment="1" applyProtection="1">
      <alignment horizontal="left"/>
      <protection/>
    </xf>
    <xf numFmtId="0" fontId="3" fillId="24" borderId="15" xfId="0" applyFont="1" applyFill="1" applyBorder="1" applyAlignment="1" applyProtection="1" quotePrefix="1">
      <alignment horizontal="center"/>
      <protection/>
    </xf>
    <xf numFmtId="0" fontId="5" fillId="0" borderId="16" xfId="0" applyFont="1" applyBorder="1" applyAlignment="1" applyProtection="1" quotePrefix="1">
      <alignment horizontal="center"/>
      <protection/>
    </xf>
    <xf numFmtId="0" fontId="9" fillId="24" borderId="17" xfId="0" applyFont="1" applyFill="1" applyBorder="1" applyAlignment="1" applyProtection="1" quotePrefix="1">
      <alignment horizontal="left"/>
      <protection/>
    </xf>
    <xf numFmtId="0" fontId="3" fillId="24" borderId="1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9" fillId="24" borderId="19" xfId="0" applyFont="1" applyFill="1" applyBorder="1" applyAlignment="1" applyProtection="1">
      <alignment horizontal="left"/>
      <protection/>
    </xf>
    <xf numFmtId="3" fontId="3" fillId="23" borderId="20" xfId="0" applyNumberFormat="1" applyFont="1" applyFill="1" applyBorder="1" applyAlignment="1" applyProtection="1">
      <alignment/>
      <protection/>
    </xf>
    <xf numFmtId="1" fontId="3" fillId="0" borderId="16" xfId="0" applyNumberFormat="1" applyFont="1" applyBorder="1" applyAlignment="1" applyProtection="1">
      <alignment/>
      <protection/>
    </xf>
    <xf numFmtId="3" fontId="9" fillId="23" borderId="21" xfId="0" applyNumberFormat="1" applyFont="1" applyFill="1" applyBorder="1" applyAlignment="1" applyProtection="1">
      <alignment horizontal="center"/>
      <protection/>
    </xf>
    <xf numFmtId="3" fontId="2" fillId="24" borderId="22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0" fillId="24" borderId="24" xfId="0" applyNumberFormat="1" applyFont="1" applyFill="1" applyBorder="1" applyAlignment="1" applyProtection="1">
      <alignment horizontal="center"/>
      <protection/>
    </xf>
    <xf numFmtId="3" fontId="2" fillId="24" borderId="25" xfId="0" applyNumberFormat="1" applyFont="1" applyFill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/>
      <protection/>
    </xf>
    <xf numFmtId="3" fontId="10" fillId="24" borderId="27" xfId="0" applyNumberFormat="1" applyFont="1" applyFill="1" applyBorder="1" applyAlignment="1" applyProtection="1">
      <alignment horizontal="center"/>
      <protection/>
    </xf>
    <xf numFmtId="3" fontId="2" fillId="24" borderId="15" xfId="0" applyNumberFormat="1" applyFont="1" applyFill="1" applyBorder="1" applyAlignment="1" applyProtection="1">
      <alignment/>
      <protection/>
    </xf>
    <xf numFmtId="3" fontId="10" fillId="24" borderId="17" xfId="0" applyNumberFormat="1" applyFont="1" applyFill="1" applyBorder="1" applyAlignment="1" applyProtection="1">
      <alignment horizontal="center"/>
      <protection/>
    </xf>
    <xf numFmtId="3" fontId="2" fillId="24" borderId="11" xfId="0" applyNumberFormat="1" applyFont="1" applyFill="1" applyBorder="1" applyAlignment="1" applyProtection="1">
      <alignment/>
      <protection/>
    </xf>
    <xf numFmtId="3" fontId="10" fillId="24" borderId="14" xfId="0" applyNumberFormat="1" applyFont="1" applyFill="1" applyBorder="1" applyAlignment="1" applyProtection="1">
      <alignment horizontal="center"/>
      <protection/>
    </xf>
    <xf numFmtId="3" fontId="10" fillId="20" borderId="28" xfId="0" applyNumberFormat="1" applyFont="1" applyFill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/>
      <protection/>
    </xf>
    <xf numFmtId="3" fontId="10" fillId="20" borderId="29" xfId="0" applyNumberFormat="1" applyFont="1" applyFill="1" applyBorder="1" applyAlignment="1" applyProtection="1">
      <alignment horizontal="center"/>
      <protection/>
    </xf>
    <xf numFmtId="3" fontId="10" fillId="20" borderId="30" xfId="0" applyNumberFormat="1" applyFont="1" applyFill="1" applyBorder="1" applyAlignment="1" applyProtection="1">
      <alignment/>
      <protection/>
    </xf>
    <xf numFmtId="1" fontId="3" fillId="0" borderId="15" xfId="0" applyNumberFormat="1" applyFont="1" applyBorder="1" applyAlignment="1" applyProtection="1">
      <alignment/>
      <protection/>
    </xf>
    <xf numFmtId="3" fontId="10" fillId="20" borderId="31" xfId="0" applyNumberFormat="1" applyFont="1" applyFill="1" applyBorder="1" applyAlignment="1" applyProtection="1">
      <alignment horizontal="center"/>
      <protection/>
    </xf>
    <xf numFmtId="3" fontId="10" fillId="20" borderId="32" xfId="0" applyNumberFormat="1" applyFont="1" applyFill="1" applyBorder="1" applyAlignment="1" applyProtection="1">
      <alignment/>
      <protection/>
    </xf>
    <xf numFmtId="3" fontId="10" fillId="20" borderId="33" xfId="0" applyNumberFormat="1" applyFont="1" applyFill="1" applyBorder="1" applyAlignment="1" applyProtection="1">
      <alignment horizontal="center"/>
      <protection/>
    </xf>
    <xf numFmtId="3" fontId="2" fillId="24" borderId="28" xfId="0" applyNumberFormat="1" applyFont="1" applyFill="1" applyBorder="1" applyAlignment="1" applyProtection="1">
      <alignment/>
      <protection/>
    </xf>
    <xf numFmtId="3" fontId="10" fillId="24" borderId="29" xfId="0" applyNumberFormat="1" applyFont="1" applyFill="1" applyBorder="1" applyAlignment="1" applyProtection="1">
      <alignment horizontal="center"/>
      <protection/>
    </xf>
    <xf numFmtId="3" fontId="2" fillId="24" borderId="30" xfId="0" applyNumberFormat="1" applyFont="1" applyFill="1" applyBorder="1" applyAlignment="1" applyProtection="1">
      <alignment/>
      <protection/>
    </xf>
    <xf numFmtId="3" fontId="10" fillId="24" borderId="31" xfId="0" applyNumberFormat="1" applyFont="1" applyFill="1" applyBorder="1" applyAlignment="1" applyProtection="1">
      <alignment horizontal="center"/>
      <protection/>
    </xf>
    <xf numFmtId="1" fontId="3" fillId="0" borderId="34" xfId="0" applyNumberFormat="1" applyFont="1" applyBorder="1" applyAlignment="1" applyProtection="1">
      <alignment/>
      <protection/>
    </xf>
    <xf numFmtId="3" fontId="2" fillId="24" borderId="34" xfId="0" applyNumberFormat="1" applyFont="1" applyFill="1" applyBorder="1" applyAlignment="1" applyProtection="1">
      <alignment/>
      <protection/>
    </xf>
    <xf numFmtId="3" fontId="10" fillId="24" borderId="35" xfId="0" applyNumberFormat="1" applyFont="1" applyFill="1" applyBorder="1" applyAlignment="1" applyProtection="1">
      <alignment horizontal="center"/>
      <protection/>
    </xf>
    <xf numFmtId="3" fontId="2" fillId="24" borderId="23" xfId="0" applyNumberFormat="1" applyFont="1" applyFill="1" applyBorder="1" applyAlignment="1" applyProtection="1">
      <alignment/>
      <protection/>
    </xf>
    <xf numFmtId="1" fontId="3" fillId="0" borderId="36" xfId="0" applyNumberFormat="1" applyFont="1" applyBorder="1" applyAlignment="1" applyProtection="1">
      <alignment/>
      <protection/>
    </xf>
    <xf numFmtId="3" fontId="10" fillId="24" borderId="37" xfId="0" applyNumberFormat="1" applyFont="1" applyFill="1" applyBorder="1" applyAlignment="1" applyProtection="1">
      <alignment horizontal="center"/>
      <protection/>
    </xf>
    <xf numFmtId="3" fontId="2" fillId="24" borderId="28" xfId="0" applyNumberFormat="1" applyFont="1" applyFill="1" applyBorder="1" applyAlignment="1" applyProtection="1" quotePrefix="1">
      <alignment/>
      <protection/>
    </xf>
    <xf numFmtId="1" fontId="2" fillId="0" borderId="36" xfId="0" applyNumberFormat="1" applyFont="1" applyBorder="1" applyAlignment="1" applyProtection="1" quotePrefix="1">
      <alignment/>
      <protection/>
    </xf>
    <xf numFmtId="3" fontId="10" fillId="24" borderId="29" xfId="0" applyNumberFormat="1" applyFont="1" applyFill="1" applyBorder="1" applyAlignment="1" applyProtection="1" quotePrefix="1">
      <alignment horizontal="center"/>
      <protection/>
    </xf>
    <xf numFmtId="3" fontId="2" fillId="24" borderId="32" xfId="0" applyNumberFormat="1" applyFont="1" applyFill="1" applyBorder="1" applyAlignment="1" applyProtection="1" quotePrefix="1">
      <alignment/>
      <protection/>
    </xf>
    <xf numFmtId="1" fontId="2" fillId="0" borderId="13" xfId="0" applyNumberFormat="1" applyFont="1" applyBorder="1" applyAlignment="1" applyProtection="1" quotePrefix="1">
      <alignment/>
      <protection/>
    </xf>
    <xf numFmtId="3" fontId="10" fillId="24" borderId="33" xfId="0" applyNumberFormat="1" applyFont="1" applyFill="1" applyBorder="1" applyAlignment="1" applyProtection="1" quotePrefix="1">
      <alignment horizontal="center"/>
      <protection/>
    </xf>
    <xf numFmtId="1" fontId="3" fillId="0" borderId="38" xfId="0" applyNumberFormat="1" applyFont="1" applyBorder="1" applyAlignment="1" applyProtection="1">
      <alignment/>
      <protection/>
    </xf>
    <xf numFmtId="166" fontId="2" fillId="21" borderId="0" xfId="0" applyNumberFormat="1" applyFont="1" applyFill="1" applyBorder="1" applyAlignment="1" applyProtection="1">
      <alignment/>
      <protection/>
    </xf>
    <xf numFmtId="166" fontId="3" fillId="21" borderId="0" xfId="0" applyNumberFormat="1" applyFont="1" applyFill="1" applyBorder="1" applyAlignment="1" applyProtection="1">
      <alignment/>
      <protection/>
    </xf>
    <xf numFmtId="3" fontId="2" fillId="20" borderId="15" xfId="0" applyNumberFormat="1" applyFont="1" applyFill="1" applyBorder="1" applyAlignment="1" applyProtection="1">
      <alignment/>
      <protection/>
    </xf>
    <xf numFmtId="3" fontId="10" fillId="20" borderId="17" xfId="0" applyNumberFormat="1" applyFont="1" applyFill="1" applyBorder="1" applyAlignment="1" applyProtection="1">
      <alignment horizontal="center"/>
      <protection/>
    </xf>
    <xf numFmtId="3" fontId="2" fillId="24" borderId="39" xfId="0" applyNumberFormat="1" applyFont="1" applyFill="1" applyBorder="1" applyAlignment="1" applyProtection="1">
      <alignment/>
      <protection/>
    </xf>
    <xf numFmtId="3" fontId="10" fillId="24" borderId="40" xfId="0" applyNumberFormat="1" applyFont="1" applyFill="1" applyBorder="1" applyAlignment="1" applyProtection="1">
      <alignment horizontal="center"/>
      <protection/>
    </xf>
    <xf numFmtId="3" fontId="2" fillId="20" borderId="28" xfId="0" applyNumberFormat="1" applyFont="1" applyFill="1" applyBorder="1" applyAlignment="1" applyProtection="1">
      <alignment/>
      <protection/>
    </xf>
    <xf numFmtId="3" fontId="2" fillId="20" borderId="32" xfId="0" applyNumberFormat="1" applyFont="1" applyFill="1" applyBorder="1" applyAlignment="1" applyProtection="1">
      <alignment/>
      <protection/>
    </xf>
    <xf numFmtId="1" fontId="3" fillId="0" borderId="41" xfId="0" applyNumberFormat="1" applyFont="1" applyBorder="1" applyAlignment="1" applyProtection="1">
      <alignment/>
      <protection/>
    </xf>
    <xf numFmtId="1" fontId="3" fillId="0" borderId="42" xfId="0" applyNumberFormat="1" applyFont="1" applyBorder="1" applyAlignment="1" applyProtection="1">
      <alignment/>
      <protection/>
    </xf>
    <xf numFmtId="3" fontId="2" fillId="24" borderId="13" xfId="0" applyNumberFormat="1" applyFont="1" applyFill="1" applyBorder="1" applyAlignment="1" applyProtection="1" quotePrefix="1">
      <alignment/>
      <protection/>
    </xf>
    <xf numFmtId="1" fontId="2" fillId="0" borderId="11" xfId="0" applyNumberFormat="1" applyFont="1" applyBorder="1" applyAlignment="1" applyProtection="1" quotePrefix="1">
      <alignment/>
      <protection/>
    </xf>
    <xf numFmtId="1" fontId="2" fillId="0" borderId="15" xfId="0" applyNumberFormat="1" applyFont="1" applyBorder="1" applyAlignment="1" applyProtection="1" quotePrefix="1">
      <alignment/>
      <protection/>
    </xf>
    <xf numFmtId="3" fontId="10" fillId="24" borderId="19" xfId="0" applyNumberFormat="1" applyFont="1" applyFill="1" applyBorder="1" applyAlignment="1" applyProtection="1" quotePrefix="1">
      <alignment horizontal="center"/>
      <protection/>
    </xf>
    <xf numFmtId="3" fontId="3" fillId="5" borderId="20" xfId="0" applyNumberFormat="1" applyFont="1" applyFill="1" applyBorder="1" applyAlignment="1" applyProtection="1">
      <alignment/>
      <protection/>
    </xf>
    <xf numFmtId="3" fontId="10" fillId="5" borderId="21" xfId="0" applyNumberFormat="1" applyFont="1" applyFill="1" applyBorder="1" applyAlignment="1" applyProtection="1">
      <alignment horizontal="center"/>
      <protection/>
    </xf>
    <xf numFmtId="3" fontId="2" fillId="24" borderId="39" xfId="0" applyNumberFormat="1" applyFont="1" applyFill="1" applyBorder="1" applyAlignment="1" applyProtection="1" quotePrefix="1">
      <alignment/>
      <protection/>
    </xf>
    <xf numFmtId="3" fontId="10" fillId="24" borderId="40" xfId="0" applyNumberFormat="1" applyFont="1" applyFill="1" applyBorder="1" applyAlignment="1" applyProtection="1" quotePrefix="1">
      <alignment horizontal="center"/>
      <protection/>
    </xf>
    <xf numFmtId="3" fontId="2" fillId="24" borderId="30" xfId="0" applyNumberFormat="1" applyFont="1" applyFill="1" applyBorder="1" applyAlignment="1" applyProtection="1" quotePrefix="1">
      <alignment/>
      <protection/>
    </xf>
    <xf numFmtId="3" fontId="10" fillId="24" borderId="31" xfId="0" applyNumberFormat="1" applyFont="1" applyFill="1" applyBorder="1" applyAlignment="1" applyProtection="1" quotePrefix="1">
      <alignment horizontal="center"/>
      <protection/>
    </xf>
    <xf numFmtId="3" fontId="2" fillId="24" borderId="25" xfId="0" applyNumberFormat="1" applyFont="1" applyFill="1" applyBorder="1" applyAlignment="1" applyProtection="1" quotePrefix="1">
      <alignment/>
      <protection/>
    </xf>
    <xf numFmtId="3" fontId="10" fillId="24" borderId="27" xfId="0" applyNumberFormat="1" applyFont="1" applyFill="1" applyBorder="1" applyAlignment="1" applyProtection="1" quotePrefix="1">
      <alignment horizontal="center"/>
      <protection/>
    </xf>
    <xf numFmtId="3" fontId="2" fillId="24" borderId="15" xfId="0" applyNumberFormat="1" applyFont="1" applyFill="1" applyBorder="1" applyAlignment="1" applyProtection="1" quotePrefix="1">
      <alignment/>
      <protection/>
    </xf>
    <xf numFmtId="3" fontId="10" fillId="24" borderId="17" xfId="0" applyNumberFormat="1" applyFont="1" applyFill="1" applyBorder="1" applyAlignment="1" applyProtection="1" quotePrefix="1">
      <alignment horizontal="center"/>
      <protection/>
    </xf>
    <xf numFmtId="1" fontId="2" fillId="0" borderId="18" xfId="0" applyNumberFormat="1" applyFont="1" applyBorder="1" applyAlignment="1" applyProtection="1" quotePrefix="1">
      <alignment/>
      <protection/>
    </xf>
    <xf numFmtId="3" fontId="3" fillId="20" borderId="20" xfId="0" applyNumberFormat="1" applyFont="1" applyFill="1" applyBorder="1" applyAlignment="1" applyProtection="1">
      <alignment/>
      <protection/>
    </xf>
    <xf numFmtId="1" fontId="2" fillId="0" borderId="43" xfId="0" applyNumberFormat="1" applyFont="1" applyBorder="1" applyAlignment="1" applyProtection="1" quotePrefix="1">
      <alignment/>
      <protection/>
    </xf>
    <xf numFmtId="3" fontId="10" fillId="20" borderId="21" xfId="0" applyNumberFormat="1" applyFont="1" applyFill="1" applyBorder="1" applyAlignment="1" applyProtection="1">
      <alignment horizontal="center"/>
      <protection/>
    </xf>
    <xf numFmtId="167" fontId="3" fillId="23" borderId="44" xfId="0" applyNumberFormat="1" applyFont="1" applyFill="1" applyBorder="1" applyAlignment="1" applyProtection="1">
      <alignment/>
      <protection/>
    </xf>
    <xf numFmtId="3" fontId="10" fillId="23" borderId="45" xfId="0" applyNumberFormat="1" applyFont="1" applyFill="1" applyBorder="1" applyAlignment="1" applyProtection="1">
      <alignment horizontal="center"/>
      <protection/>
    </xf>
    <xf numFmtId="167" fontId="12" fillId="24" borderId="46" xfId="0" applyNumberFormat="1" applyFont="1" applyFill="1" applyBorder="1" applyAlignment="1" applyProtection="1" quotePrefix="1">
      <alignment/>
      <protection/>
    </xf>
    <xf numFmtId="167" fontId="3" fillId="23" borderId="20" xfId="0" applyNumberFormat="1" applyFont="1" applyFill="1" applyBorder="1" applyAlignment="1" applyProtection="1">
      <alignment horizontal="right"/>
      <protection/>
    </xf>
    <xf numFmtId="1" fontId="3" fillId="0" borderId="16" xfId="0" applyNumberFormat="1" applyFont="1" applyBorder="1" applyAlignment="1" applyProtection="1">
      <alignment horizontal="right"/>
      <protection/>
    </xf>
    <xf numFmtId="3" fontId="10" fillId="23" borderId="21" xfId="0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right"/>
      <protection/>
    </xf>
    <xf numFmtId="3" fontId="3" fillId="17" borderId="13" xfId="0" applyNumberFormat="1" applyFont="1" applyFill="1" applyBorder="1" applyAlignment="1" applyProtection="1">
      <alignment horizontal="right"/>
      <protection/>
    </xf>
    <xf numFmtId="1" fontId="3" fillId="0" borderId="13" xfId="0" applyNumberFormat="1" applyFont="1" applyBorder="1" applyAlignment="1" applyProtection="1">
      <alignment horizontal="right"/>
      <protection/>
    </xf>
    <xf numFmtId="3" fontId="10" fillId="24" borderId="19" xfId="0" applyNumberFormat="1" applyFont="1" applyFill="1" applyBorder="1" applyAlignment="1" applyProtection="1">
      <alignment horizontal="center"/>
      <protection/>
    </xf>
    <xf numFmtId="1" fontId="2" fillId="0" borderId="28" xfId="0" applyNumberFormat="1" applyFont="1" applyBorder="1" applyAlignment="1" applyProtection="1" quotePrefix="1">
      <alignment/>
      <protection/>
    </xf>
    <xf numFmtId="3" fontId="2" fillId="21" borderId="28" xfId="0" applyNumberFormat="1" applyFont="1" applyFill="1" applyBorder="1" applyAlignment="1" applyProtection="1" quotePrefix="1">
      <alignment/>
      <protection/>
    </xf>
    <xf numFmtId="3" fontId="2" fillId="0" borderId="30" xfId="0" applyNumberFormat="1" applyFont="1" applyBorder="1" applyAlignment="1" applyProtection="1" quotePrefix="1">
      <alignment/>
      <protection/>
    </xf>
    <xf numFmtId="3" fontId="10" fillId="21" borderId="29" xfId="0" applyNumberFormat="1" applyFont="1" applyFill="1" applyBorder="1" applyAlignment="1" applyProtection="1" quotePrefix="1">
      <alignment horizontal="center"/>
      <protection/>
    </xf>
    <xf numFmtId="3" fontId="2" fillId="21" borderId="30" xfId="0" applyNumberFormat="1" applyFont="1" applyFill="1" applyBorder="1" applyAlignment="1" applyProtection="1" quotePrefix="1">
      <alignment/>
      <protection/>
    </xf>
    <xf numFmtId="3" fontId="10" fillId="21" borderId="31" xfId="0" applyNumberFormat="1" applyFont="1" applyFill="1" applyBorder="1" applyAlignment="1" applyProtection="1" quotePrefix="1">
      <alignment horizontal="center"/>
      <protection/>
    </xf>
    <xf numFmtId="3" fontId="2" fillId="21" borderId="32" xfId="0" applyNumberFormat="1" applyFont="1" applyFill="1" applyBorder="1" applyAlignment="1" applyProtection="1" quotePrefix="1">
      <alignment/>
      <protection/>
    </xf>
    <xf numFmtId="3" fontId="10" fillId="21" borderId="33" xfId="0" applyNumberFormat="1" applyFont="1" applyFill="1" applyBorder="1" applyAlignment="1" applyProtection="1" quotePrefix="1">
      <alignment horizontal="center"/>
      <protection/>
    </xf>
    <xf numFmtId="1" fontId="2" fillId="0" borderId="30" xfId="0" applyNumberFormat="1" applyFont="1" applyBorder="1" applyAlignment="1" applyProtection="1" quotePrefix="1">
      <alignment/>
      <protection/>
    </xf>
    <xf numFmtId="1" fontId="3" fillId="0" borderId="30" xfId="0" applyNumberFormat="1" applyFont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3" fontId="10" fillId="21" borderId="48" xfId="0" applyNumberFormat="1" applyFont="1" applyFill="1" applyBorder="1" applyAlignment="1" applyProtection="1">
      <alignment horizontal="center"/>
      <protection/>
    </xf>
    <xf numFmtId="166" fontId="2" fillId="24" borderId="49" xfId="0" applyNumberFormat="1" applyFont="1" applyFill="1" applyBorder="1" applyAlignment="1" applyProtection="1">
      <alignment/>
      <protection/>
    </xf>
    <xf numFmtId="1" fontId="3" fillId="24" borderId="16" xfId="0" applyNumberFormat="1" applyFont="1" applyFill="1" applyBorder="1" applyAlignment="1" applyProtection="1">
      <alignment/>
      <protection/>
    </xf>
    <xf numFmtId="1" fontId="3" fillId="0" borderId="50" xfId="0" applyNumberFormat="1" applyFont="1" applyBorder="1" applyAlignment="1" applyProtection="1">
      <alignment/>
      <protection/>
    </xf>
    <xf numFmtId="0" fontId="2" fillId="24" borderId="51" xfId="0" applyFont="1" applyFill="1" applyBorder="1" applyAlignment="1" applyProtection="1">
      <alignment horizontal="left"/>
      <protection/>
    </xf>
    <xf numFmtId="0" fontId="2" fillId="24" borderId="49" xfId="0" applyFont="1" applyFill="1" applyBorder="1" applyAlignment="1" applyProtection="1">
      <alignment horizontal="left"/>
      <protection/>
    </xf>
    <xf numFmtId="1" fontId="3" fillId="24" borderId="36" xfId="0" applyNumberFormat="1" applyFont="1" applyFill="1" applyBorder="1" applyAlignment="1" applyProtection="1">
      <alignment/>
      <protection/>
    </xf>
    <xf numFmtId="1" fontId="3" fillId="0" borderId="41" xfId="0" applyNumberFormat="1" applyFont="1" applyBorder="1" applyAlignment="1" applyProtection="1">
      <alignment/>
      <protection/>
    </xf>
    <xf numFmtId="1" fontId="3" fillId="0" borderId="36" xfId="0" applyNumberFormat="1" applyFont="1" applyBorder="1" applyAlignment="1" applyProtection="1">
      <alignment/>
      <protection/>
    </xf>
    <xf numFmtId="1" fontId="3" fillId="24" borderId="52" xfId="0" applyNumberFormat="1" applyFont="1" applyFill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" fillId="21" borderId="0" xfId="0" applyFont="1" applyFill="1" applyAlignment="1" applyProtection="1">
      <alignment/>
      <protection/>
    </xf>
    <xf numFmtId="0" fontId="5" fillId="21" borderId="0" xfId="0" applyFont="1" applyFill="1" applyAlignment="1" applyProtection="1">
      <alignment/>
      <protection/>
    </xf>
    <xf numFmtId="0" fontId="3" fillId="24" borderId="0" xfId="0" applyFont="1" applyFill="1" applyAlignment="1" applyProtection="1" quotePrefix="1">
      <alignment horizontal="left"/>
      <protection/>
    </xf>
    <xf numFmtId="0" fontId="3" fillId="24" borderId="0" xfId="0" applyFont="1" applyFill="1" applyAlignment="1" applyProtection="1">
      <alignment horizontal="left"/>
      <protection/>
    </xf>
    <xf numFmtId="0" fontId="16" fillId="24" borderId="0" xfId="0" applyFont="1" applyFill="1" applyBorder="1" applyAlignment="1" applyProtection="1" quotePrefix="1">
      <alignment horizontal="left"/>
      <protection/>
    </xf>
    <xf numFmtId="166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5" fillId="0" borderId="50" xfId="0" applyFont="1" applyBorder="1" applyAlignment="1" applyProtection="1" quotePrefix="1">
      <alignment horizontal="center"/>
      <protection/>
    </xf>
    <xf numFmtId="1" fontId="3" fillId="0" borderId="53" xfId="0" applyNumberFormat="1" applyFont="1" applyBorder="1" applyAlignment="1" applyProtection="1">
      <alignment/>
      <protection/>
    </xf>
    <xf numFmtId="1" fontId="3" fillId="0" borderId="54" xfId="0" applyNumberFormat="1" applyFont="1" applyBorder="1" applyAlignment="1" applyProtection="1">
      <alignment/>
      <protection/>
    </xf>
    <xf numFmtId="1" fontId="3" fillId="0" borderId="43" xfId="0" applyNumberFormat="1" applyFont="1" applyBorder="1" applyAlignment="1" applyProtection="1">
      <alignment/>
      <protection/>
    </xf>
    <xf numFmtId="1" fontId="3" fillId="0" borderId="55" xfId="0" applyNumberFormat="1" applyFont="1" applyBorder="1" applyAlignment="1" applyProtection="1">
      <alignment/>
      <protection/>
    </xf>
    <xf numFmtId="1" fontId="2" fillId="0" borderId="41" xfId="0" applyNumberFormat="1" applyFont="1" applyBorder="1" applyAlignment="1" applyProtection="1" quotePrefix="1">
      <alignment/>
      <protection/>
    </xf>
    <xf numFmtId="1" fontId="3" fillId="0" borderId="56" xfId="0" applyNumberFormat="1" applyFont="1" applyBorder="1" applyAlignment="1" applyProtection="1">
      <alignment/>
      <protection/>
    </xf>
    <xf numFmtId="1" fontId="2" fillId="0" borderId="42" xfId="0" applyNumberFormat="1" applyFont="1" applyBorder="1" applyAlignment="1" applyProtection="1" quotePrefix="1">
      <alignment/>
      <protection/>
    </xf>
    <xf numFmtId="1" fontId="3" fillId="0" borderId="50" xfId="0" applyNumberFormat="1" applyFont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1" fontId="2" fillId="0" borderId="57" xfId="0" applyNumberFormat="1" applyFont="1" applyBorder="1" applyAlignment="1" applyProtection="1" quotePrefix="1">
      <alignment/>
      <protection/>
    </xf>
    <xf numFmtId="3" fontId="2" fillId="0" borderId="58" xfId="0" applyNumberFormat="1" applyFont="1" applyBorder="1" applyAlignment="1" applyProtection="1" quotePrefix="1">
      <alignment/>
      <protection/>
    </xf>
    <xf numFmtId="1" fontId="2" fillId="0" borderId="58" xfId="0" applyNumberFormat="1" applyFont="1" applyBorder="1" applyAlignment="1" applyProtection="1" quotePrefix="1">
      <alignment/>
      <protection/>
    </xf>
    <xf numFmtId="1" fontId="3" fillId="0" borderId="58" xfId="0" applyNumberFormat="1" applyFont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3" fillId="24" borderId="60" xfId="0" applyFont="1" applyFill="1" applyBorder="1" applyAlignment="1" applyProtection="1">
      <alignment horizontal="center"/>
      <protection/>
    </xf>
    <xf numFmtId="0" fontId="3" fillId="24" borderId="61" xfId="0" applyFont="1" applyFill="1" applyBorder="1" applyAlignment="1" applyProtection="1" quotePrefix="1">
      <alignment horizontal="center"/>
      <protection/>
    </xf>
    <xf numFmtId="0" fontId="3" fillId="24" borderId="60" xfId="0" applyFont="1" applyFill="1" applyBorder="1" applyAlignment="1" applyProtection="1">
      <alignment/>
      <protection/>
    </xf>
    <xf numFmtId="3" fontId="3" fillId="23" borderId="62" xfId="0" applyNumberFormat="1" applyFont="1" applyFill="1" applyBorder="1" applyAlignment="1" applyProtection="1">
      <alignment/>
      <protection/>
    </xf>
    <xf numFmtId="3" fontId="2" fillId="24" borderId="63" xfId="0" applyNumberFormat="1" applyFont="1" applyFill="1" applyBorder="1" applyAlignment="1" applyProtection="1">
      <alignment/>
      <protection/>
    </xf>
    <xf numFmtId="3" fontId="2" fillId="24" borderId="64" xfId="0" applyNumberFormat="1" applyFont="1" applyFill="1" applyBorder="1" applyAlignment="1" applyProtection="1">
      <alignment/>
      <protection/>
    </xf>
    <xf numFmtId="3" fontId="2" fillId="24" borderId="61" xfId="0" applyNumberFormat="1" applyFont="1" applyFill="1" applyBorder="1" applyAlignment="1" applyProtection="1">
      <alignment/>
      <protection/>
    </xf>
    <xf numFmtId="3" fontId="2" fillId="24" borderId="65" xfId="0" applyNumberFormat="1" applyFont="1" applyFill="1" applyBorder="1" applyAlignment="1" applyProtection="1">
      <alignment/>
      <protection/>
    </xf>
    <xf numFmtId="3" fontId="10" fillId="20" borderId="66" xfId="0" applyNumberFormat="1" applyFont="1" applyFill="1" applyBorder="1" applyAlignment="1" applyProtection="1">
      <alignment/>
      <protection/>
    </xf>
    <xf numFmtId="3" fontId="10" fillId="20" borderId="67" xfId="0" applyNumberFormat="1" applyFont="1" applyFill="1" applyBorder="1" applyAlignment="1" applyProtection="1">
      <alignment/>
      <protection/>
    </xf>
    <xf numFmtId="3" fontId="10" fillId="20" borderId="68" xfId="0" applyNumberFormat="1" applyFont="1" applyFill="1" applyBorder="1" applyAlignment="1" applyProtection="1">
      <alignment/>
      <protection/>
    </xf>
    <xf numFmtId="3" fontId="2" fillId="24" borderId="66" xfId="0" applyNumberFormat="1" applyFont="1" applyFill="1" applyBorder="1" applyAlignment="1" applyProtection="1">
      <alignment/>
      <protection/>
    </xf>
    <xf numFmtId="3" fontId="2" fillId="24" borderId="67" xfId="0" applyNumberFormat="1" applyFont="1" applyFill="1" applyBorder="1" applyAlignment="1" applyProtection="1">
      <alignment/>
      <protection/>
    </xf>
    <xf numFmtId="3" fontId="2" fillId="24" borderId="69" xfId="0" applyNumberFormat="1" applyFont="1" applyFill="1" applyBorder="1" applyAlignment="1" applyProtection="1">
      <alignment/>
      <protection/>
    </xf>
    <xf numFmtId="3" fontId="2" fillId="24" borderId="70" xfId="0" applyNumberFormat="1" applyFont="1" applyFill="1" applyBorder="1" applyAlignment="1" applyProtection="1">
      <alignment/>
      <protection/>
    </xf>
    <xf numFmtId="3" fontId="2" fillId="24" borderId="66" xfId="0" applyNumberFormat="1" applyFont="1" applyFill="1" applyBorder="1" applyAlignment="1" applyProtection="1" quotePrefix="1">
      <alignment/>
      <protection/>
    </xf>
    <xf numFmtId="3" fontId="2" fillId="24" borderId="68" xfId="0" applyNumberFormat="1" applyFont="1" applyFill="1" applyBorder="1" applyAlignment="1" applyProtection="1" quotePrefix="1">
      <alignment/>
      <protection/>
    </xf>
    <xf numFmtId="3" fontId="2" fillId="20" borderId="61" xfId="0" applyNumberFormat="1" applyFont="1" applyFill="1" applyBorder="1" applyAlignment="1" applyProtection="1">
      <alignment/>
      <protection/>
    </xf>
    <xf numFmtId="3" fontId="2" fillId="24" borderId="71" xfId="0" applyNumberFormat="1" applyFont="1" applyFill="1" applyBorder="1" applyAlignment="1" applyProtection="1">
      <alignment/>
      <protection/>
    </xf>
    <xf numFmtId="3" fontId="2" fillId="20" borderId="66" xfId="0" applyNumberFormat="1" applyFont="1" applyFill="1" applyBorder="1" applyAlignment="1" applyProtection="1">
      <alignment/>
      <protection/>
    </xf>
    <xf numFmtId="3" fontId="2" fillId="20" borderId="68" xfId="0" applyNumberFormat="1" applyFont="1" applyFill="1" applyBorder="1" applyAlignment="1" applyProtection="1">
      <alignment/>
      <protection/>
    </xf>
    <xf numFmtId="3" fontId="2" fillId="24" borderId="60" xfId="0" applyNumberFormat="1" applyFont="1" applyFill="1" applyBorder="1" applyAlignment="1" applyProtection="1" quotePrefix="1">
      <alignment/>
      <protection/>
    </xf>
    <xf numFmtId="3" fontId="3" fillId="5" borderId="62" xfId="0" applyNumberFormat="1" applyFont="1" applyFill="1" applyBorder="1" applyAlignment="1" applyProtection="1">
      <alignment/>
      <protection/>
    </xf>
    <xf numFmtId="3" fontId="2" fillId="24" borderId="71" xfId="0" applyNumberFormat="1" applyFont="1" applyFill="1" applyBorder="1" applyAlignment="1" applyProtection="1" quotePrefix="1">
      <alignment/>
      <protection/>
    </xf>
    <xf numFmtId="3" fontId="2" fillId="24" borderId="67" xfId="0" applyNumberFormat="1" applyFont="1" applyFill="1" applyBorder="1" applyAlignment="1" applyProtection="1" quotePrefix="1">
      <alignment/>
      <protection/>
    </xf>
    <xf numFmtId="3" fontId="2" fillId="24" borderId="64" xfId="0" applyNumberFormat="1" applyFont="1" applyFill="1" applyBorder="1" applyAlignment="1" applyProtection="1" quotePrefix="1">
      <alignment/>
      <protection/>
    </xf>
    <xf numFmtId="3" fontId="2" fillId="24" borderId="61" xfId="0" applyNumberFormat="1" applyFont="1" applyFill="1" applyBorder="1" applyAlignment="1" applyProtection="1" quotePrefix="1">
      <alignment/>
      <protection/>
    </xf>
    <xf numFmtId="3" fontId="3" fillId="20" borderId="62" xfId="0" applyNumberFormat="1" applyFont="1" applyFill="1" applyBorder="1" applyAlignment="1" applyProtection="1">
      <alignment/>
      <protection/>
    </xf>
    <xf numFmtId="167" fontId="3" fillId="23" borderId="72" xfId="0" applyNumberFormat="1" applyFont="1" applyFill="1" applyBorder="1" applyAlignment="1" applyProtection="1">
      <alignment/>
      <protection/>
    </xf>
    <xf numFmtId="167" fontId="3" fillId="23" borderId="62" xfId="0" applyNumberFormat="1" applyFont="1" applyFill="1" applyBorder="1" applyAlignment="1" applyProtection="1">
      <alignment horizontal="right"/>
      <protection/>
    </xf>
    <xf numFmtId="3" fontId="3" fillId="17" borderId="60" xfId="0" applyNumberFormat="1" applyFont="1" applyFill="1" applyBorder="1" applyAlignment="1" applyProtection="1">
      <alignment horizontal="right"/>
      <protection/>
    </xf>
    <xf numFmtId="3" fontId="2" fillId="21" borderId="66" xfId="0" applyNumberFormat="1" applyFont="1" applyFill="1" applyBorder="1" applyAlignment="1" applyProtection="1" quotePrefix="1">
      <alignment/>
      <protection/>
    </xf>
    <xf numFmtId="3" fontId="2" fillId="21" borderId="67" xfId="0" applyNumberFormat="1" applyFont="1" applyFill="1" applyBorder="1" applyAlignment="1" applyProtection="1" quotePrefix="1">
      <alignment/>
      <protection/>
    </xf>
    <xf numFmtId="3" fontId="2" fillId="21" borderId="68" xfId="0" applyNumberFormat="1" applyFont="1" applyFill="1" applyBorder="1" applyAlignment="1" applyProtection="1" quotePrefix="1">
      <alignment/>
      <protection/>
    </xf>
    <xf numFmtId="3" fontId="2" fillId="21" borderId="62" xfId="0" applyNumberFormat="1" applyFont="1" applyFill="1" applyBorder="1" applyAlignment="1" applyProtection="1">
      <alignment/>
      <protection/>
    </xf>
    <xf numFmtId="0" fontId="3" fillId="24" borderId="73" xfId="0" applyFont="1" applyFill="1" applyBorder="1" applyAlignment="1" applyProtection="1" quotePrefix="1">
      <alignment horizontal="center"/>
      <protection/>
    </xf>
    <xf numFmtId="0" fontId="2" fillId="24" borderId="74" xfId="0" applyFont="1" applyFill="1" applyBorder="1" applyAlignment="1" applyProtection="1">
      <alignment horizontal="center"/>
      <protection/>
    </xf>
    <xf numFmtId="0" fontId="2" fillId="24" borderId="75" xfId="0" applyFont="1" applyFill="1" applyBorder="1" applyAlignment="1" applyProtection="1">
      <alignment horizontal="center"/>
      <protection/>
    </xf>
    <xf numFmtId="0" fontId="2" fillId="24" borderId="74" xfId="0" applyFont="1" applyFill="1" applyBorder="1" applyAlignment="1" applyProtection="1">
      <alignment/>
      <protection/>
    </xf>
    <xf numFmtId="0" fontId="4" fillId="23" borderId="76" xfId="0" applyFont="1" applyFill="1" applyBorder="1" applyAlignment="1" applyProtection="1">
      <alignment horizontal="left"/>
      <protection/>
    </xf>
    <xf numFmtId="0" fontId="2" fillId="24" borderId="77" xfId="0" applyFont="1" applyFill="1" applyBorder="1" applyAlignment="1" applyProtection="1">
      <alignment horizontal="left"/>
      <protection/>
    </xf>
    <xf numFmtId="0" fontId="2" fillId="24" borderId="78" xfId="0" applyFont="1" applyFill="1" applyBorder="1" applyAlignment="1" applyProtection="1">
      <alignment horizontal="left"/>
      <protection/>
    </xf>
    <xf numFmtId="0" fontId="2" fillId="24" borderId="75" xfId="0" applyFont="1" applyFill="1" applyBorder="1" applyAlignment="1" applyProtection="1">
      <alignment horizontal="left"/>
      <protection/>
    </xf>
    <xf numFmtId="0" fontId="2" fillId="24" borderId="79" xfId="0" applyFont="1" applyFill="1" applyBorder="1" applyAlignment="1" applyProtection="1">
      <alignment horizontal="left"/>
      <protection/>
    </xf>
    <xf numFmtId="0" fontId="2" fillId="20" borderId="80" xfId="0" applyFont="1" applyFill="1" applyBorder="1" applyAlignment="1" applyProtection="1">
      <alignment horizontal="left"/>
      <protection/>
    </xf>
    <xf numFmtId="0" fontId="2" fillId="20" borderId="81" xfId="0" applyFont="1" applyFill="1" applyBorder="1" applyAlignment="1" applyProtection="1">
      <alignment horizontal="left"/>
      <protection/>
    </xf>
    <xf numFmtId="0" fontId="2" fillId="20" borderId="82" xfId="0" applyFont="1" applyFill="1" applyBorder="1" applyAlignment="1" applyProtection="1">
      <alignment horizontal="left"/>
      <protection/>
    </xf>
    <xf numFmtId="0" fontId="2" fillId="24" borderId="80" xfId="0" applyFont="1" applyFill="1" applyBorder="1" applyAlignment="1" applyProtection="1">
      <alignment horizontal="left"/>
      <protection/>
    </xf>
    <xf numFmtId="0" fontId="2" fillId="24" borderId="81" xfId="0" applyFont="1" applyFill="1" applyBorder="1" applyAlignment="1" applyProtection="1">
      <alignment horizontal="left"/>
      <protection/>
    </xf>
    <xf numFmtId="0" fontId="2" fillId="24" borderId="74" xfId="0" applyFont="1" applyFill="1" applyBorder="1" applyAlignment="1" applyProtection="1">
      <alignment horizontal="left"/>
      <protection/>
    </xf>
    <xf numFmtId="0" fontId="2" fillId="24" borderId="73" xfId="0" applyFont="1" applyFill="1" applyBorder="1" applyAlignment="1" applyProtection="1">
      <alignment horizontal="left"/>
      <protection/>
    </xf>
    <xf numFmtId="0" fontId="2" fillId="24" borderId="82" xfId="0" applyFont="1" applyFill="1" applyBorder="1" applyAlignment="1" applyProtection="1">
      <alignment horizontal="left"/>
      <protection/>
    </xf>
    <xf numFmtId="0" fontId="4" fillId="23" borderId="76" xfId="0" applyFont="1" applyFill="1" applyBorder="1" applyAlignment="1" applyProtection="1" quotePrefix="1">
      <alignment horizontal="left"/>
      <protection/>
    </xf>
    <xf numFmtId="0" fontId="2" fillId="24" borderId="77" xfId="0" applyFont="1" applyFill="1" applyBorder="1" applyAlignment="1" applyProtection="1" quotePrefix="1">
      <alignment horizontal="left"/>
      <protection/>
    </xf>
    <xf numFmtId="0" fontId="2" fillId="24" borderId="81" xfId="0" applyFont="1" applyFill="1" applyBorder="1" applyAlignment="1" applyProtection="1" quotePrefix="1">
      <alignment horizontal="left"/>
      <protection/>
    </xf>
    <xf numFmtId="0" fontId="2" fillId="24" borderId="78" xfId="0" applyFont="1" applyFill="1" applyBorder="1" applyAlignment="1" applyProtection="1" quotePrefix="1">
      <alignment horizontal="left"/>
      <protection/>
    </xf>
    <xf numFmtId="0" fontId="2" fillId="20" borderId="75" xfId="0" applyFont="1" applyFill="1" applyBorder="1" applyAlignment="1" applyProtection="1">
      <alignment horizontal="left"/>
      <protection/>
    </xf>
    <xf numFmtId="0" fontId="2" fillId="24" borderId="83" xfId="0" applyFont="1" applyFill="1" applyBorder="1" applyAlignment="1" applyProtection="1" quotePrefix="1">
      <alignment horizontal="left"/>
      <protection/>
    </xf>
    <xf numFmtId="0" fontId="4" fillId="5" borderId="76" xfId="0" applyFont="1" applyFill="1" applyBorder="1" applyAlignment="1" applyProtection="1">
      <alignment horizontal="left"/>
      <protection/>
    </xf>
    <xf numFmtId="164" fontId="2" fillId="24" borderId="83" xfId="33" applyFont="1" applyFill="1" applyBorder="1" applyAlignment="1" applyProtection="1">
      <alignment horizontal="left"/>
      <protection/>
    </xf>
    <xf numFmtId="0" fontId="2" fillId="24" borderId="82" xfId="0" applyFont="1" applyFill="1" applyBorder="1" applyAlignment="1" applyProtection="1" quotePrefix="1">
      <alignment horizontal="left"/>
      <protection/>
    </xf>
    <xf numFmtId="0" fontId="4" fillId="20" borderId="76" xfId="0" applyFont="1" applyFill="1" applyBorder="1" applyAlignment="1" applyProtection="1" quotePrefix="1">
      <alignment horizontal="left"/>
      <protection/>
    </xf>
    <xf numFmtId="0" fontId="4" fillId="23" borderId="84" xfId="0" applyFont="1" applyFill="1" applyBorder="1" applyAlignment="1" applyProtection="1">
      <alignment horizontal="left"/>
      <protection/>
    </xf>
    <xf numFmtId="0" fontId="11" fillId="25" borderId="75" xfId="40" applyFont="1" applyFill="1" applyBorder="1" applyAlignment="1" applyProtection="1">
      <alignment horizontal="center"/>
      <protection/>
    </xf>
    <xf numFmtId="0" fontId="3" fillId="24" borderId="74" xfId="0" applyFont="1" applyFill="1" applyBorder="1" applyAlignment="1" applyProtection="1">
      <alignment horizontal="left"/>
      <protection/>
    </xf>
    <xf numFmtId="0" fontId="2" fillId="21" borderId="80" xfId="0" applyFont="1" applyFill="1" applyBorder="1" applyAlignment="1" applyProtection="1">
      <alignment horizontal="left"/>
      <protection/>
    </xf>
    <xf numFmtId="0" fontId="2" fillId="21" borderId="81" xfId="0" applyFont="1" applyFill="1" applyBorder="1" applyAlignment="1" applyProtection="1">
      <alignment horizontal="left"/>
      <protection/>
    </xf>
    <xf numFmtId="166" fontId="2" fillId="21" borderId="81" xfId="0" applyNumberFormat="1" applyFont="1" applyFill="1" applyBorder="1" applyAlignment="1" applyProtection="1">
      <alignment/>
      <protection/>
    </xf>
    <xf numFmtId="166" fontId="2" fillId="21" borderId="82" xfId="0" applyNumberFormat="1" applyFont="1" applyFill="1" applyBorder="1" applyAlignment="1" applyProtection="1">
      <alignment/>
      <protection/>
    </xf>
    <xf numFmtId="0" fontId="2" fillId="21" borderId="82" xfId="0" applyFont="1" applyFill="1" applyBorder="1" applyAlignment="1" applyProtection="1">
      <alignment horizontal="left"/>
      <protection/>
    </xf>
    <xf numFmtId="3" fontId="15" fillId="24" borderId="85" xfId="0" applyNumberFormat="1" applyFont="1" applyFill="1" applyBorder="1" applyAlignment="1" applyProtection="1">
      <alignment horizontal="center" vertical="center"/>
      <protection/>
    </xf>
    <xf numFmtId="166" fontId="2" fillId="24" borderId="81" xfId="0" applyNumberFormat="1" applyFont="1" applyFill="1" applyBorder="1" applyAlignment="1" applyProtection="1">
      <alignment/>
      <protection/>
    </xf>
    <xf numFmtId="0" fontId="2" fillId="21" borderId="86" xfId="0" applyFont="1" applyFill="1" applyBorder="1" applyAlignment="1" applyProtection="1">
      <alignment horizontal="left"/>
      <protection/>
    </xf>
    <xf numFmtId="0" fontId="9" fillId="24" borderId="17" xfId="0" applyFont="1" applyFill="1" applyBorder="1" applyAlignment="1" applyProtection="1">
      <alignment horizontal="left" vertical="center" wrapText="1"/>
      <protection/>
    </xf>
    <xf numFmtId="0" fontId="19" fillId="21" borderId="0" xfId="41" applyFont="1" applyFill="1" applyProtection="1">
      <alignment/>
      <protection/>
    </xf>
    <xf numFmtId="0" fontId="19" fillId="21" borderId="0" xfId="41" applyFont="1" applyFill="1" applyProtection="1">
      <alignment/>
      <protection/>
    </xf>
    <xf numFmtId="0" fontId="1" fillId="20" borderId="0" xfId="0" applyFont="1" applyFill="1" applyAlignment="1" applyProtection="1">
      <alignment/>
      <protection/>
    </xf>
    <xf numFmtId="0" fontId="5" fillId="20" borderId="0" xfId="0" applyFont="1" applyFill="1" applyBorder="1" applyAlignment="1" applyProtection="1">
      <alignment/>
      <protection/>
    </xf>
    <xf numFmtId="0" fontId="1" fillId="20" borderId="0" xfId="0" applyFont="1" applyFill="1" applyBorder="1" applyAlignment="1" applyProtection="1">
      <alignment/>
      <protection/>
    </xf>
    <xf numFmtId="0" fontId="5" fillId="20" borderId="0" xfId="0" applyFont="1" applyFill="1" applyAlignment="1" applyProtection="1">
      <alignment horizontal="right"/>
      <protection/>
    </xf>
    <xf numFmtId="0" fontId="19" fillId="20" borderId="0" xfId="41" applyFont="1" applyFill="1" applyBorder="1" applyAlignment="1" applyProtection="1">
      <alignment horizontal="center"/>
      <protection/>
    </xf>
    <xf numFmtId="0" fontId="22" fillId="20" borderId="0" xfId="38" applyFont="1" applyFill="1" applyAlignment="1" applyProtection="1" quotePrefix="1">
      <alignment vertical="center"/>
      <protection/>
    </xf>
    <xf numFmtId="0" fontId="5" fillId="20" borderId="0" xfId="0" applyFont="1" applyFill="1" applyAlignment="1" applyProtection="1" quotePrefix="1">
      <alignment horizontal="left"/>
      <protection/>
    </xf>
    <xf numFmtId="0" fontId="19" fillId="20" borderId="0" xfId="41" applyFont="1" applyFill="1" applyProtection="1">
      <alignment/>
      <protection/>
    </xf>
    <xf numFmtId="167" fontId="8" fillId="20" borderId="0" xfId="43" applyNumberFormat="1" applyFont="1" applyFill="1" applyAlignment="1" applyProtection="1">
      <alignment/>
      <protection/>
    </xf>
    <xf numFmtId="38" fontId="8" fillId="20" borderId="0" xfId="43" applyNumberFormat="1" applyFont="1" applyFill="1" applyProtection="1">
      <alignment/>
      <protection/>
    </xf>
    <xf numFmtId="0" fontId="5" fillId="20" borderId="0" xfId="0" applyFont="1" applyFill="1" applyAlignment="1" applyProtection="1">
      <alignment/>
      <protection/>
    </xf>
    <xf numFmtId="0" fontId="2" fillId="20" borderId="87" xfId="0" applyFont="1" applyFill="1" applyBorder="1" applyAlignment="1" applyProtection="1">
      <alignment/>
      <protection/>
    </xf>
    <xf numFmtId="0" fontId="3" fillId="20" borderId="87" xfId="0" applyFont="1" applyFill="1" applyBorder="1" applyAlignment="1" applyProtection="1">
      <alignment/>
      <protection/>
    </xf>
    <xf numFmtId="166" fontId="3" fillId="20" borderId="53" xfId="0" applyNumberFormat="1" applyFont="1" applyFill="1" applyBorder="1" applyAlignment="1" applyProtection="1">
      <alignment/>
      <protection/>
    </xf>
    <xf numFmtId="0" fontId="23" fillId="20" borderId="0" xfId="38" applyFont="1" applyFill="1" applyAlignment="1" applyProtection="1" quotePrefix="1">
      <alignment vertical="center"/>
      <protection/>
    </xf>
    <xf numFmtId="0" fontId="24" fillId="20" borderId="0" xfId="0" applyFont="1" applyFill="1" applyAlignment="1" applyProtection="1">
      <alignment horizontal="right"/>
      <protection/>
    </xf>
    <xf numFmtId="0" fontId="24" fillId="20" borderId="0" xfId="0" applyFont="1" applyFill="1" applyAlignment="1" applyProtection="1" quotePrefix="1">
      <alignment horizontal="left"/>
      <protection/>
    </xf>
    <xf numFmtId="0" fontId="20" fillId="20" borderId="0" xfId="41" applyFont="1" applyFill="1" applyAlignment="1" applyProtection="1">
      <alignment horizontal="right"/>
      <protection/>
    </xf>
    <xf numFmtId="0" fontId="25" fillId="20" borderId="0" xfId="41" applyFont="1" applyFill="1" applyBorder="1" applyAlignment="1" applyProtection="1">
      <alignment horizontal="center"/>
      <protection/>
    </xf>
    <xf numFmtId="167" fontId="26" fillId="20" borderId="0" xfId="43" applyNumberFormat="1" applyFont="1" applyFill="1" applyAlignment="1" applyProtection="1">
      <alignment/>
      <protection/>
    </xf>
    <xf numFmtId="0" fontId="20" fillId="20" borderId="0" xfId="38" applyFont="1" applyFill="1" applyAlignment="1" applyProtection="1" quotePrefix="1">
      <alignment/>
      <protection/>
    </xf>
    <xf numFmtId="0" fontId="27" fillId="20" borderId="0" xfId="42" applyFont="1" applyFill="1" applyBorder="1" applyAlignment="1" applyProtection="1">
      <alignment horizontal="left"/>
      <protection/>
    </xf>
    <xf numFmtId="0" fontId="28" fillId="20" borderId="0" xfId="42" applyFont="1" applyFill="1" applyBorder="1" applyAlignment="1" applyProtection="1">
      <alignment horizontal="left"/>
      <protection/>
    </xf>
    <xf numFmtId="0" fontId="23" fillId="26" borderId="0" xfId="42" applyFont="1" applyFill="1" applyAlignment="1" applyProtection="1">
      <alignment horizontal="left"/>
      <protection/>
    </xf>
    <xf numFmtId="0" fontId="29" fillId="20" borderId="0" xfId="41" applyFont="1" applyFill="1" applyProtection="1">
      <alignment/>
      <protection/>
    </xf>
    <xf numFmtId="0" fontId="30" fillId="20" borderId="0" xfId="0" applyFont="1" applyFill="1" applyAlignment="1" applyProtection="1">
      <alignment horizontal="center" vertical="center"/>
      <protection/>
    </xf>
    <xf numFmtId="0" fontId="31" fillId="20" borderId="0" xfId="0" applyFont="1" applyFill="1" applyAlignment="1" applyProtection="1">
      <alignment/>
      <protection/>
    </xf>
    <xf numFmtId="0" fontId="13" fillId="20" borderId="88" xfId="40" applyFont="1" applyFill="1" applyBorder="1" applyProtection="1">
      <alignment/>
      <protection/>
    </xf>
    <xf numFmtId="167" fontId="12" fillId="20" borderId="10" xfId="0" applyNumberFormat="1" applyFont="1" applyFill="1" applyBorder="1" applyAlignment="1" applyProtection="1" quotePrefix="1">
      <alignment/>
      <protection/>
    </xf>
    <xf numFmtId="0" fontId="18" fillId="20" borderId="0" xfId="42" applyFont="1" applyFill="1" applyAlignment="1" applyProtection="1">
      <alignment horizontal="right"/>
      <protection/>
    </xf>
    <xf numFmtId="1" fontId="9" fillId="20" borderId="0" xfId="0" applyNumberFormat="1" applyFont="1" applyFill="1" applyBorder="1" applyAlignment="1" applyProtection="1">
      <alignment horizontal="left"/>
      <protection/>
    </xf>
    <xf numFmtId="0" fontId="8" fillId="20" borderId="0" xfId="38" applyFont="1" applyFill="1" applyBorder="1" applyAlignment="1" applyProtection="1">
      <alignment horizontal="left" vertical="center"/>
      <protection/>
    </xf>
    <xf numFmtId="1" fontId="3" fillId="20" borderId="0" xfId="0" applyNumberFormat="1" applyFont="1" applyFill="1" applyBorder="1" applyAlignment="1" applyProtection="1">
      <alignment/>
      <protection/>
    </xf>
    <xf numFmtId="0" fontId="2" fillId="20" borderId="0" xfId="0" applyFont="1" applyFill="1" applyBorder="1" applyAlignment="1" applyProtection="1">
      <alignment horizontal="left"/>
      <protection/>
    </xf>
    <xf numFmtId="0" fontId="8" fillId="20" borderId="0" xfId="38" applyFont="1" applyFill="1" applyBorder="1" applyAlignment="1" applyProtection="1">
      <alignment horizontal="right" vertical="center"/>
      <protection/>
    </xf>
    <xf numFmtId="1" fontId="9" fillId="20" borderId="0" xfId="0" applyNumberFormat="1" applyFont="1" applyFill="1" applyBorder="1" applyAlignment="1" applyProtection="1">
      <alignment horizontal="right"/>
      <protection/>
    </xf>
    <xf numFmtId="0" fontId="18" fillId="20" borderId="0" xfId="42" applyFont="1" applyFill="1" applyProtection="1">
      <alignment/>
      <protection/>
    </xf>
    <xf numFmtId="1" fontId="14" fillId="20" borderId="0" xfId="0" applyNumberFormat="1" applyFont="1" applyFill="1" applyBorder="1" applyAlignment="1" applyProtection="1">
      <alignment/>
      <protection/>
    </xf>
    <xf numFmtId="3" fontId="10" fillId="20" borderId="28" xfId="0" applyNumberFormat="1" applyFont="1" applyFill="1" applyBorder="1" applyAlignment="1" applyProtection="1">
      <alignment/>
      <protection locked="0"/>
    </xf>
    <xf numFmtId="3" fontId="10" fillId="20" borderId="30" xfId="0" applyNumberFormat="1" applyFont="1" applyFill="1" applyBorder="1" applyAlignment="1" applyProtection="1">
      <alignment/>
      <protection locked="0"/>
    </xf>
    <xf numFmtId="3" fontId="10" fillId="20" borderId="32" xfId="0" applyNumberFormat="1" applyFont="1" applyFill="1" applyBorder="1" applyAlignment="1" applyProtection="1">
      <alignment/>
      <protection locked="0"/>
    </xf>
    <xf numFmtId="3" fontId="15" fillId="20" borderId="85" xfId="0" applyNumberFormat="1" applyFont="1" applyFill="1" applyBorder="1" applyAlignment="1" applyProtection="1">
      <alignment horizontal="center" vertical="center"/>
      <protection/>
    </xf>
    <xf numFmtId="3" fontId="15" fillId="20" borderId="0" xfId="0" applyNumberFormat="1" applyFont="1" applyFill="1" applyBorder="1" applyAlignment="1" applyProtection="1">
      <alignment horizontal="center" vertical="center"/>
      <protection/>
    </xf>
    <xf numFmtId="166" fontId="3" fillId="20" borderId="0" xfId="0" applyNumberFormat="1" applyFont="1" applyFill="1" applyBorder="1" applyAlignment="1" applyProtection="1">
      <alignment/>
      <protection/>
    </xf>
    <xf numFmtId="166" fontId="3" fillId="20" borderId="89" xfId="0" applyNumberFormat="1" applyFont="1" applyFill="1" applyBorder="1" applyAlignment="1" applyProtection="1">
      <alignment horizontal="center" vertical="center" wrapText="1"/>
      <protection/>
    </xf>
    <xf numFmtId="0" fontId="3" fillId="20" borderId="89" xfId="0" applyFont="1" applyFill="1" applyBorder="1" applyAlignment="1" applyProtection="1">
      <alignment horizontal="center"/>
      <protection/>
    </xf>
    <xf numFmtId="0" fontId="1" fillId="20" borderId="89" xfId="0" applyFont="1" applyFill="1" applyBorder="1" applyAlignment="1" applyProtection="1">
      <alignment/>
      <protection/>
    </xf>
    <xf numFmtId="0" fontId="3" fillId="20" borderId="89" xfId="0" applyFont="1" applyFill="1" applyBorder="1" applyAlignment="1" applyProtection="1">
      <alignment/>
      <protection/>
    </xf>
    <xf numFmtId="4" fontId="3" fillId="20" borderId="89" xfId="0" applyNumberFormat="1" applyFont="1" applyFill="1" applyBorder="1" applyAlignment="1" applyProtection="1">
      <alignment/>
      <protection/>
    </xf>
    <xf numFmtId="1" fontId="3" fillId="20" borderId="89" xfId="0" applyNumberFormat="1" applyFont="1" applyFill="1" applyBorder="1" applyAlignment="1" applyProtection="1">
      <alignment horizontal="right"/>
      <protection/>
    </xf>
    <xf numFmtId="1" fontId="2" fillId="20" borderId="89" xfId="0" applyNumberFormat="1" applyFont="1" applyFill="1" applyBorder="1" applyAlignment="1" applyProtection="1" quotePrefix="1">
      <alignment horizontal="right"/>
      <protection/>
    </xf>
    <xf numFmtId="1" fontId="3" fillId="20" borderId="0" xfId="0" applyNumberFormat="1" applyFont="1" applyFill="1" applyBorder="1" applyAlignment="1" applyProtection="1">
      <alignment horizontal="right"/>
      <protection/>
    </xf>
    <xf numFmtId="1" fontId="2" fillId="20" borderId="0" xfId="0" applyNumberFormat="1" applyFont="1" applyFill="1" applyBorder="1" applyAlignment="1" applyProtection="1" quotePrefix="1">
      <alignment horizontal="right"/>
      <protection/>
    </xf>
    <xf numFmtId="3" fontId="2" fillId="20" borderId="0" xfId="0" applyNumberFormat="1" applyFont="1" applyFill="1" applyBorder="1" applyAlignment="1" applyProtection="1">
      <alignment/>
      <protection/>
    </xf>
    <xf numFmtId="166" fontId="3" fillId="20" borderId="0" xfId="0" applyNumberFormat="1" applyFont="1" applyFill="1" applyBorder="1" applyAlignment="1" applyProtection="1">
      <alignment horizontal="left"/>
      <protection/>
    </xf>
    <xf numFmtId="0" fontId="2" fillId="20" borderId="0" xfId="0" applyFont="1" applyFill="1" applyAlignment="1" applyProtection="1">
      <alignment/>
      <protection/>
    </xf>
    <xf numFmtId="166" fontId="2" fillId="20" borderId="0" xfId="0" applyNumberFormat="1" applyFont="1" applyFill="1" applyBorder="1" applyAlignment="1" applyProtection="1">
      <alignment/>
      <protection/>
    </xf>
    <xf numFmtId="166" fontId="2" fillId="2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24" borderId="90" xfId="0" applyFont="1" applyFill="1" applyBorder="1" applyAlignment="1" applyProtection="1" quotePrefix="1">
      <alignment horizontal="center" vertical="top"/>
      <protection/>
    </xf>
    <xf numFmtId="3" fontId="2" fillId="24" borderId="22" xfId="0" applyNumberFormat="1" applyFont="1" applyFill="1" applyBorder="1" applyAlignment="1" applyProtection="1">
      <alignment/>
      <protection locked="0"/>
    </xf>
    <xf numFmtId="3" fontId="2" fillId="24" borderId="11" xfId="0" applyNumberFormat="1" applyFont="1" applyFill="1" applyBorder="1" applyAlignment="1" applyProtection="1">
      <alignment/>
      <protection locked="0"/>
    </xf>
    <xf numFmtId="3" fontId="2" fillId="24" borderId="28" xfId="0" applyNumberFormat="1" applyFont="1" applyFill="1" applyBorder="1" applyAlignment="1" applyProtection="1">
      <alignment/>
      <protection locked="0"/>
    </xf>
    <xf numFmtId="3" fontId="2" fillId="24" borderId="30" xfId="0" applyNumberFormat="1" applyFont="1" applyFill="1" applyBorder="1" applyAlignment="1" applyProtection="1">
      <alignment/>
      <protection locked="0"/>
    </xf>
    <xf numFmtId="3" fontId="2" fillId="24" borderId="25" xfId="0" applyNumberFormat="1" applyFont="1" applyFill="1" applyBorder="1" applyAlignment="1" applyProtection="1">
      <alignment/>
      <protection locked="0"/>
    </xf>
    <xf numFmtId="3" fontId="2" fillId="24" borderId="34" xfId="0" applyNumberFormat="1" applyFont="1" applyFill="1" applyBorder="1" applyAlignment="1" applyProtection="1">
      <alignment/>
      <protection locked="0"/>
    </xf>
    <xf numFmtId="3" fontId="2" fillId="24" borderId="23" xfId="0" applyNumberFormat="1" applyFont="1" applyFill="1" applyBorder="1" applyAlignment="1" applyProtection="1">
      <alignment/>
      <protection locked="0"/>
    </xf>
    <xf numFmtId="3" fontId="2" fillId="24" borderId="28" xfId="0" applyNumberFormat="1" applyFont="1" applyFill="1" applyBorder="1" applyAlignment="1" applyProtection="1" quotePrefix="1">
      <alignment/>
      <protection locked="0"/>
    </xf>
    <xf numFmtId="3" fontId="2" fillId="24" borderId="32" xfId="0" applyNumberFormat="1" applyFont="1" applyFill="1" applyBorder="1" applyAlignment="1" applyProtection="1" quotePrefix="1">
      <alignment/>
      <protection locked="0"/>
    </xf>
    <xf numFmtId="3" fontId="2" fillId="20" borderId="15" xfId="0" applyNumberFormat="1" applyFont="1" applyFill="1" applyBorder="1" applyAlignment="1" applyProtection="1">
      <alignment/>
      <protection locked="0"/>
    </xf>
    <xf numFmtId="3" fontId="2" fillId="24" borderId="39" xfId="0" applyNumberFormat="1" applyFont="1" applyFill="1" applyBorder="1" applyAlignment="1" applyProtection="1">
      <alignment/>
      <protection locked="0"/>
    </xf>
    <xf numFmtId="3" fontId="2" fillId="20" borderId="28" xfId="0" applyNumberFormat="1" applyFont="1" applyFill="1" applyBorder="1" applyAlignment="1" applyProtection="1">
      <alignment/>
      <protection locked="0"/>
    </xf>
    <xf numFmtId="3" fontId="2" fillId="20" borderId="32" xfId="0" applyNumberFormat="1" applyFont="1" applyFill="1" applyBorder="1" applyAlignment="1" applyProtection="1">
      <alignment/>
      <protection locked="0"/>
    </xf>
    <xf numFmtId="3" fontId="2" fillId="24" borderId="13" xfId="0" applyNumberFormat="1" applyFont="1" applyFill="1" applyBorder="1" applyAlignment="1" applyProtection="1" quotePrefix="1">
      <alignment/>
      <protection locked="0"/>
    </xf>
    <xf numFmtId="3" fontId="2" fillId="24" borderId="39" xfId="0" applyNumberFormat="1" applyFont="1" applyFill="1" applyBorder="1" applyAlignment="1" applyProtection="1" quotePrefix="1">
      <alignment/>
      <protection locked="0"/>
    </xf>
    <xf numFmtId="3" fontId="2" fillId="24" borderId="30" xfId="0" applyNumberFormat="1" applyFont="1" applyFill="1" applyBorder="1" applyAlignment="1" applyProtection="1" quotePrefix="1">
      <alignment/>
      <protection locked="0"/>
    </xf>
    <xf numFmtId="3" fontId="2" fillId="24" borderId="25" xfId="0" applyNumberFormat="1" applyFont="1" applyFill="1" applyBorder="1" applyAlignment="1" applyProtection="1" quotePrefix="1">
      <alignment/>
      <protection locked="0"/>
    </xf>
    <xf numFmtId="3" fontId="2" fillId="24" borderId="15" xfId="0" applyNumberFormat="1" applyFont="1" applyFill="1" applyBorder="1" applyAlignment="1" applyProtection="1" quotePrefix="1">
      <alignment/>
      <protection locked="0"/>
    </xf>
    <xf numFmtId="3" fontId="2" fillId="21" borderId="28" xfId="0" applyNumberFormat="1" applyFont="1" applyFill="1" applyBorder="1" applyAlignment="1" applyProtection="1" quotePrefix="1">
      <alignment/>
      <protection locked="0"/>
    </xf>
    <xf numFmtId="3" fontId="2" fillId="21" borderId="30" xfId="0" applyNumberFormat="1" applyFont="1" applyFill="1" applyBorder="1" applyAlignment="1" applyProtection="1" quotePrefix="1">
      <alignment/>
      <protection locked="0"/>
    </xf>
    <xf numFmtId="3" fontId="2" fillId="21" borderId="32" xfId="0" applyNumberFormat="1" applyFont="1" applyFill="1" applyBorder="1" applyAlignment="1" applyProtection="1" quotePrefix="1">
      <alignment/>
      <protection locked="0"/>
    </xf>
    <xf numFmtId="0" fontId="5" fillId="24" borderId="0" xfId="0" applyFont="1" applyFill="1" applyBorder="1" applyAlignment="1" applyProtection="1">
      <alignment/>
      <protection/>
    </xf>
    <xf numFmtId="0" fontId="19" fillId="24" borderId="0" xfId="41" applyFont="1" applyFill="1" applyBorder="1" applyAlignment="1" applyProtection="1">
      <alignment horizontal="center"/>
      <protection/>
    </xf>
    <xf numFmtId="0" fontId="19" fillId="24" borderId="0" xfId="41" applyFont="1" applyFill="1" applyProtection="1">
      <alignment/>
      <protection/>
    </xf>
    <xf numFmtId="0" fontId="22" fillId="24" borderId="0" xfId="38" applyFont="1" applyFill="1" applyAlignment="1" applyProtection="1" quotePrefix="1">
      <alignment vertical="center"/>
      <protection/>
    </xf>
    <xf numFmtId="0" fontId="5" fillId="24" borderId="0" xfId="0" applyFont="1" applyFill="1" applyAlignment="1" applyProtection="1" quotePrefix="1">
      <alignment horizontal="left"/>
      <protection/>
    </xf>
    <xf numFmtId="167" fontId="8" fillId="24" borderId="0" xfId="43" applyNumberFormat="1" applyFont="1" applyFill="1" applyAlignment="1" applyProtection="1">
      <alignment/>
      <protection/>
    </xf>
    <xf numFmtId="38" fontId="8" fillId="24" borderId="0" xfId="43" applyNumberFormat="1" applyFont="1" applyFill="1" applyProtection="1">
      <alignment/>
      <protection/>
    </xf>
    <xf numFmtId="0" fontId="3" fillId="24" borderId="0" xfId="0" applyFont="1" applyFill="1" applyAlignment="1" applyProtection="1" quotePrefix="1">
      <alignment horizontal="right"/>
      <protection/>
    </xf>
    <xf numFmtId="0" fontId="2" fillId="24" borderId="87" xfId="0" applyFont="1" applyFill="1" applyBorder="1" applyAlignment="1" applyProtection="1">
      <alignment/>
      <protection/>
    </xf>
    <xf numFmtId="0" fontId="3" fillId="24" borderId="87" xfId="0" applyFont="1" applyFill="1" applyBorder="1" applyAlignment="1" applyProtection="1">
      <alignment/>
      <protection/>
    </xf>
    <xf numFmtId="166" fontId="3" fillId="24" borderId="53" xfId="0" applyNumberFormat="1" applyFont="1" applyFill="1" applyBorder="1" applyAlignment="1" applyProtection="1">
      <alignment/>
      <protection/>
    </xf>
    <xf numFmtId="166" fontId="3" fillId="24" borderId="0" xfId="0" applyNumberFormat="1" applyFont="1" applyFill="1" applyBorder="1" applyAlignment="1" applyProtection="1">
      <alignment/>
      <protection/>
    </xf>
    <xf numFmtId="3" fontId="15" fillId="24" borderId="0" xfId="0" applyNumberFormat="1" applyFont="1" applyFill="1" applyBorder="1" applyAlignment="1" applyProtection="1">
      <alignment horizontal="center" vertical="center"/>
      <protection/>
    </xf>
    <xf numFmtId="1" fontId="3" fillId="24" borderId="0" xfId="0" applyNumberFormat="1" applyFont="1" applyFill="1" applyBorder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/>
      <protection/>
    </xf>
    <xf numFmtId="0" fontId="13" fillId="24" borderId="88" xfId="40" applyFont="1" applyFill="1" applyBorder="1" applyProtection="1">
      <alignment/>
      <protection/>
    </xf>
    <xf numFmtId="167" fontId="12" fillId="24" borderId="10" xfId="0" applyNumberFormat="1" applyFont="1" applyFill="1" applyBorder="1" applyAlignment="1" applyProtection="1" quotePrefix="1">
      <alignment/>
      <protection/>
    </xf>
    <xf numFmtId="0" fontId="18" fillId="24" borderId="0" xfId="42" applyFont="1" applyFill="1" applyAlignment="1" applyProtection="1">
      <alignment horizontal="right"/>
      <protection/>
    </xf>
    <xf numFmtId="1" fontId="9" fillId="24" borderId="0" xfId="0" applyNumberFormat="1" applyFont="1" applyFill="1" applyBorder="1" applyAlignment="1" applyProtection="1">
      <alignment horizontal="left"/>
      <protection/>
    </xf>
    <xf numFmtId="0" fontId="8" fillId="24" borderId="0" xfId="38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left"/>
      <protection/>
    </xf>
    <xf numFmtId="0" fontId="8" fillId="24" borderId="0" xfId="38" applyFont="1" applyFill="1" applyBorder="1" applyAlignment="1" applyProtection="1">
      <alignment horizontal="right" vertical="center"/>
      <protection/>
    </xf>
    <xf numFmtId="1" fontId="9" fillId="24" borderId="0" xfId="0" applyNumberFormat="1" applyFont="1" applyFill="1" applyBorder="1" applyAlignment="1" applyProtection="1">
      <alignment horizontal="right"/>
      <protection/>
    </xf>
    <xf numFmtId="0" fontId="18" fillId="24" borderId="0" xfId="42" applyFont="1" applyFill="1" applyProtection="1">
      <alignment/>
      <protection/>
    </xf>
    <xf numFmtId="1" fontId="14" fillId="24" borderId="0" xfId="0" applyNumberFormat="1" applyFont="1" applyFill="1" applyBorder="1" applyAlignment="1" applyProtection="1">
      <alignment/>
      <protection/>
    </xf>
    <xf numFmtId="0" fontId="5" fillId="24" borderId="91" xfId="0" applyFont="1" applyFill="1" applyBorder="1" applyAlignment="1" applyProtection="1">
      <alignment horizontal="right"/>
      <protection/>
    </xf>
    <xf numFmtId="166" fontId="3" fillId="24" borderId="89" xfId="0" applyNumberFormat="1" applyFont="1" applyFill="1" applyBorder="1" applyAlignment="1" applyProtection="1">
      <alignment horizontal="center" vertical="center" wrapText="1"/>
      <protection/>
    </xf>
    <xf numFmtId="0" fontId="3" fillId="24" borderId="89" xfId="0" applyFont="1" applyFill="1" applyBorder="1" applyAlignment="1" applyProtection="1">
      <alignment horizontal="center"/>
      <protection/>
    </xf>
    <xf numFmtId="0" fontId="1" fillId="24" borderId="89" xfId="0" applyFont="1" applyFill="1" applyBorder="1" applyAlignment="1" applyProtection="1">
      <alignment/>
      <protection/>
    </xf>
    <xf numFmtId="0" fontId="3" fillId="24" borderId="89" xfId="0" applyFont="1" applyFill="1" applyBorder="1" applyAlignment="1" applyProtection="1">
      <alignment/>
      <protection/>
    </xf>
    <xf numFmtId="4" fontId="3" fillId="24" borderId="89" xfId="0" applyNumberFormat="1" applyFont="1" applyFill="1" applyBorder="1" applyAlignment="1" applyProtection="1">
      <alignment/>
      <protection/>
    </xf>
    <xf numFmtId="1" fontId="3" fillId="24" borderId="89" xfId="0" applyNumberFormat="1" applyFont="1" applyFill="1" applyBorder="1" applyAlignment="1" applyProtection="1">
      <alignment horizontal="right"/>
      <protection/>
    </xf>
    <xf numFmtId="1" fontId="2" fillId="24" borderId="89" xfId="0" applyNumberFormat="1" applyFont="1" applyFill="1" applyBorder="1" applyAlignment="1" applyProtection="1" quotePrefix="1">
      <alignment horizontal="right"/>
      <protection/>
    </xf>
    <xf numFmtId="1" fontId="3" fillId="24" borderId="0" xfId="0" applyNumberFormat="1" applyFont="1" applyFill="1" applyBorder="1" applyAlignment="1" applyProtection="1">
      <alignment horizontal="right"/>
      <protection/>
    </xf>
    <xf numFmtId="0" fontId="32" fillId="24" borderId="0" xfId="41" applyFont="1" applyFill="1" applyProtection="1">
      <alignment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33" fillId="24" borderId="0" xfId="42" applyFont="1" applyFill="1" applyBorder="1" applyAlignment="1" applyProtection="1">
      <alignment horizontal="left"/>
      <protection/>
    </xf>
    <xf numFmtId="0" fontId="22" fillId="27" borderId="0" xfId="42" applyFont="1" applyFill="1" applyAlignment="1" applyProtection="1">
      <alignment horizontal="left"/>
      <protection/>
    </xf>
    <xf numFmtId="0" fontId="7" fillId="24" borderId="0" xfId="38" applyFont="1" applyFill="1" applyAlignment="1" applyProtection="1" quotePrefix="1">
      <alignment/>
      <protection/>
    </xf>
    <xf numFmtId="0" fontId="7" fillId="24" borderId="0" xfId="41" applyFont="1" applyFill="1" applyAlignment="1" applyProtection="1">
      <alignment horizontal="right"/>
      <protection/>
    </xf>
    <xf numFmtId="0" fontId="21" fillId="24" borderId="0" xfId="42" applyFont="1" applyFill="1" applyBorder="1" applyAlignment="1" applyProtection="1">
      <alignment horizontal="left"/>
      <protection/>
    </xf>
    <xf numFmtId="0" fontId="35" fillId="24" borderId="0" xfId="0" applyFont="1" applyFill="1" applyAlignment="1" applyProtection="1">
      <alignment/>
      <protection/>
    </xf>
    <xf numFmtId="0" fontId="36" fillId="24" borderId="0" xfId="0" applyFont="1" applyFill="1" applyAlignment="1" applyProtection="1">
      <alignment horizontal="center"/>
      <protection/>
    </xf>
    <xf numFmtId="3" fontId="10" fillId="24" borderId="92" xfId="0" applyNumberFormat="1" applyFont="1" applyFill="1" applyBorder="1" applyAlignment="1" applyProtection="1" quotePrefix="1">
      <alignment horizontal="center"/>
      <protection/>
    </xf>
    <xf numFmtId="1" fontId="2" fillId="0" borderId="46" xfId="0" applyNumberFormat="1" applyFont="1" applyBorder="1" applyAlignment="1" applyProtection="1" quotePrefix="1">
      <alignment/>
      <protection/>
    </xf>
    <xf numFmtId="0" fontId="3" fillId="20" borderId="0" xfId="0" applyFont="1" applyFill="1" applyAlignment="1" applyProtection="1">
      <alignment/>
      <protection/>
    </xf>
    <xf numFmtId="167" fontId="3" fillId="20" borderId="0" xfId="0" applyNumberFormat="1" applyFont="1" applyFill="1" applyAlignment="1" applyProtection="1">
      <alignment horizontal="center"/>
      <protection/>
    </xf>
    <xf numFmtId="3" fontId="2" fillId="21" borderId="28" xfId="0" applyNumberFormat="1" applyFont="1" applyFill="1" applyBorder="1" applyAlignment="1" applyProtection="1">
      <alignment/>
      <protection/>
    </xf>
    <xf numFmtId="0" fontId="5" fillId="24" borderId="85" xfId="0" applyFont="1" applyFill="1" applyBorder="1" applyAlignment="1" applyProtection="1">
      <alignment horizontal="right"/>
      <protection/>
    </xf>
    <xf numFmtId="3" fontId="2" fillId="21" borderId="66" xfId="0" applyNumberFormat="1" applyFont="1" applyFill="1" applyBorder="1" applyAlignment="1" applyProtection="1">
      <alignment/>
      <protection/>
    </xf>
    <xf numFmtId="0" fontId="2" fillId="2" borderId="93" xfId="0" applyFont="1" applyFill="1" applyBorder="1" applyAlignment="1" applyProtection="1">
      <alignment horizontal="left"/>
      <protection/>
    </xf>
    <xf numFmtId="3" fontId="2" fillId="2" borderId="94" xfId="0" applyNumberFormat="1" applyFont="1" applyFill="1" applyBorder="1" applyAlignment="1" applyProtection="1">
      <alignment/>
      <protection/>
    </xf>
    <xf numFmtId="3" fontId="2" fillId="2" borderId="95" xfId="0" applyNumberFormat="1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1" fillId="20" borderId="0" xfId="0" applyFont="1" applyFill="1" applyAlignment="1" applyProtection="1">
      <alignment horizontal="right"/>
      <protection/>
    </xf>
    <xf numFmtId="0" fontId="1" fillId="2" borderId="0" xfId="0" applyFont="1" applyFill="1" applyAlignment="1" applyProtection="1">
      <alignment horizontal="left"/>
      <protection/>
    </xf>
    <xf numFmtId="0" fontId="38" fillId="21" borderId="0" xfId="38" applyFont="1" applyFill="1" applyProtection="1">
      <alignment/>
      <protection/>
    </xf>
    <xf numFmtId="0" fontId="39" fillId="21" borderId="0" xfId="38" applyFont="1" applyFill="1" applyBorder="1" applyAlignment="1">
      <alignment vertical="center"/>
      <protection/>
    </xf>
    <xf numFmtId="0" fontId="38" fillId="21" borderId="0" xfId="38" applyFont="1" applyFill="1" applyBorder="1" applyAlignment="1">
      <alignment vertical="center"/>
      <protection/>
    </xf>
    <xf numFmtId="0" fontId="38" fillId="21" borderId="0" xfId="38" applyFont="1" applyFill="1" applyBorder="1" applyAlignment="1" applyProtection="1">
      <alignment vertical="center"/>
      <protection/>
    </xf>
    <xf numFmtId="0" fontId="39" fillId="21" borderId="0" xfId="38" applyFont="1" applyFill="1" applyBorder="1" applyAlignment="1">
      <alignment horizontal="center" vertical="center"/>
      <protection/>
    </xf>
    <xf numFmtId="4" fontId="38" fillId="21" borderId="0" xfId="38" applyNumberFormat="1" applyFont="1" applyFill="1" applyAlignment="1" applyProtection="1">
      <alignment vertical="center"/>
      <protection/>
    </xf>
    <xf numFmtId="4" fontId="38" fillId="0" borderId="0" xfId="38" applyNumberFormat="1" applyFont="1" applyFill="1" applyAlignment="1" applyProtection="1">
      <alignment vertical="center"/>
      <protection/>
    </xf>
    <xf numFmtId="0" fontId="38" fillId="0" borderId="0" xfId="38" applyFont="1" applyFill="1" applyBorder="1" applyAlignment="1" applyProtection="1">
      <alignment vertical="center"/>
      <protection/>
    </xf>
    <xf numFmtId="0" fontId="38" fillId="0" borderId="0" xfId="38" applyFont="1" applyFill="1" applyProtection="1">
      <alignment/>
      <protection/>
    </xf>
    <xf numFmtId="0" fontId="39" fillId="0" borderId="0" xfId="38" applyFont="1" applyFill="1" applyBorder="1" applyAlignment="1" applyProtection="1">
      <alignment horizontal="center" vertical="center"/>
      <protection/>
    </xf>
    <xf numFmtId="0" fontId="38" fillId="21" borderId="0" xfId="38" applyFont="1" applyFill="1">
      <alignment/>
      <protection/>
    </xf>
    <xf numFmtId="0" fontId="38" fillId="0" borderId="0" xfId="38" applyFont="1" applyFill="1">
      <alignment/>
      <protection/>
    </xf>
    <xf numFmtId="0" fontId="8" fillId="24" borderId="96" xfId="38" applyFont="1" applyFill="1" applyBorder="1">
      <alignment/>
      <protection/>
    </xf>
    <xf numFmtId="0" fontId="8" fillId="24" borderId="0" xfId="38" applyFont="1" applyFill="1" applyBorder="1">
      <alignment/>
      <protection/>
    </xf>
    <xf numFmtId="0" fontId="8" fillId="24" borderId="97" xfId="38" applyFont="1" applyFill="1" applyBorder="1">
      <alignment/>
      <protection/>
    </xf>
    <xf numFmtId="0" fontId="7" fillId="24" borderId="96" xfId="38" applyFont="1" applyFill="1" applyBorder="1" applyAlignment="1">
      <alignment horizontal="right"/>
      <protection/>
    </xf>
    <xf numFmtId="0" fontId="40" fillId="24" borderId="0" xfId="38" applyFont="1" applyFill="1" applyBorder="1">
      <alignment/>
      <protection/>
    </xf>
    <xf numFmtId="168" fontId="7" fillId="24" borderId="0" xfId="38" applyNumberFormat="1" applyFont="1" applyFill="1" applyBorder="1" applyAlignment="1">
      <alignment horizontal="right"/>
      <protection/>
    </xf>
    <xf numFmtId="0" fontId="41" fillId="24" borderId="0" xfId="38" applyFont="1" applyFill="1" applyBorder="1">
      <alignment/>
      <protection/>
    </xf>
    <xf numFmtId="0" fontId="42" fillId="24" borderId="0" xfId="38" applyFont="1" applyFill="1" applyBorder="1">
      <alignment/>
      <protection/>
    </xf>
    <xf numFmtId="0" fontId="41" fillId="24" borderId="97" xfId="38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26" fillId="24" borderId="0" xfId="38" applyFont="1" applyFill="1" applyBorder="1">
      <alignment/>
      <protection/>
    </xf>
    <xf numFmtId="0" fontId="26" fillId="24" borderId="97" xfId="38" applyFont="1" applyFill="1" applyBorder="1">
      <alignment/>
      <protection/>
    </xf>
    <xf numFmtId="0" fontId="26" fillId="24" borderId="0" xfId="38" applyFont="1" applyFill="1" applyBorder="1">
      <alignment/>
      <protection/>
    </xf>
    <xf numFmtId="0" fontId="26" fillId="24" borderId="0" xfId="38" applyFont="1" applyFill="1" applyBorder="1">
      <alignment/>
      <protection/>
    </xf>
    <xf numFmtId="0" fontId="23" fillId="24" borderId="0" xfId="38" applyFont="1" applyFill="1" applyBorder="1">
      <alignment/>
      <protection/>
    </xf>
    <xf numFmtId="0" fontId="8" fillId="0" borderId="0" xfId="38" applyFont="1" applyFill="1">
      <alignment/>
      <protection/>
    </xf>
    <xf numFmtId="0" fontId="8" fillId="24" borderId="0" xfId="38" applyFont="1" applyFill="1" applyBorder="1">
      <alignment/>
      <protection/>
    </xf>
    <xf numFmtId="0" fontId="8" fillId="24" borderId="97" xfId="38" applyFont="1" applyFill="1" applyBorder="1">
      <alignment/>
      <protection/>
    </xf>
    <xf numFmtId="0" fontId="8" fillId="24" borderId="98" xfId="38" applyFont="1" applyFill="1" applyBorder="1">
      <alignment/>
      <protection/>
    </xf>
    <xf numFmtId="0" fontId="8" fillId="24" borderId="99" xfId="38" applyFont="1" applyFill="1" applyBorder="1">
      <alignment/>
      <protection/>
    </xf>
    <xf numFmtId="0" fontId="43" fillId="24" borderId="99" xfId="38" applyFont="1" applyFill="1" applyBorder="1">
      <alignment/>
      <protection/>
    </xf>
    <xf numFmtId="0" fontId="8" fillId="24" borderId="100" xfId="38" applyFont="1" applyFill="1" applyBorder="1">
      <alignment/>
      <protection/>
    </xf>
    <xf numFmtId="0" fontId="8" fillId="21" borderId="0" xfId="38" applyFont="1" applyFill="1">
      <alignment/>
      <protection/>
    </xf>
    <xf numFmtId="0" fontId="47" fillId="24" borderId="0" xfId="38" applyFont="1" applyFill="1" applyBorder="1">
      <alignment/>
      <protection/>
    </xf>
    <xf numFmtId="165" fontId="50" fillId="24" borderId="17" xfId="42" applyNumberFormat="1" applyFont="1" applyFill="1" applyBorder="1" applyAlignment="1" applyProtection="1">
      <alignment horizontal="center" vertical="center"/>
      <protection/>
    </xf>
    <xf numFmtId="0" fontId="2" fillId="20" borderId="101" xfId="0" applyFont="1" applyFill="1" applyBorder="1" applyAlignment="1" applyProtection="1">
      <alignment/>
      <protection/>
    </xf>
    <xf numFmtId="0" fontId="2" fillId="20" borderId="102" xfId="0" applyFont="1" applyFill="1" applyBorder="1" applyAlignment="1" applyProtection="1">
      <alignment/>
      <protection/>
    </xf>
    <xf numFmtId="0" fontId="2" fillId="20" borderId="103" xfId="0" applyFont="1" applyFill="1" applyBorder="1" applyAlignment="1" applyProtection="1">
      <alignment/>
      <protection/>
    </xf>
    <xf numFmtId="0" fontId="2" fillId="20" borderId="104" xfId="0" applyFont="1" applyFill="1" applyBorder="1" applyAlignment="1" applyProtection="1">
      <alignment/>
      <protection/>
    </xf>
    <xf numFmtId="0" fontId="2" fillId="20" borderId="105" xfId="0" applyFont="1" applyFill="1" applyBorder="1" applyAlignment="1" applyProtection="1">
      <alignment/>
      <protection/>
    </xf>
    <xf numFmtId="0" fontId="2" fillId="20" borderId="92" xfId="0" applyFont="1" applyFill="1" applyBorder="1" applyAlignment="1" applyProtection="1">
      <alignment/>
      <protection/>
    </xf>
    <xf numFmtId="0" fontId="31" fillId="20" borderId="0" xfId="0" applyFont="1" applyFill="1" applyAlignment="1" applyProtection="1">
      <alignment horizontal="center"/>
      <protection locked="0"/>
    </xf>
    <xf numFmtId="0" fontId="23" fillId="24" borderId="0" xfId="38" applyFont="1" applyFill="1" applyBorder="1">
      <alignment/>
      <protection/>
    </xf>
    <xf numFmtId="0" fontId="20" fillId="20" borderId="101" xfId="38" applyFont="1" applyFill="1" applyBorder="1">
      <alignment/>
      <protection/>
    </xf>
    <xf numFmtId="0" fontId="8" fillId="20" borderId="106" xfId="38" applyFont="1" applyFill="1" applyBorder="1">
      <alignment/>
      <protection/>
    </xf>
    <xf numFmtId="0" fontId="20" fillId="20" borderId="105" xfId="38" applyFont="1" applyFill="1" applyBorder="1">
      <alignment/>
      <protection/>
    </xf>
    <xf numFmtId="0" fontId="8" fillId="20" borderId="107" xfId="38" applyFont="1" applyFill="1" applyBorder="1">
      <alignment/>
      <protection/>
    </xf>
    <xf numFmtId="0" fontId="8" fillId="20" borderId="92" xfId="38" applyFont="1" applyFill="1" applyBorder="1">
      <alignment/>
      <protection/>
    </xf>
    <xf numFmtId="171" fontId="34" fillId="20" borderId="102" xfId="38" applyNumberFormat="1" applyFont="1" applyFill="1" applyBorder="1" applyAlignment="1">
      <alignment horizontal="center"/>
      <protection/>
    </xf>
    <xf numFmtId="170" fontId="45" fillId="24" borderId="0" xfId="38" applyNumberFormat="1" applyFont="1" applyFill="1" applyBorder="1">
      <alignment/>
      <protection/>
    </xf>
    <xf numFmtId="167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0" fontId="26" fillId="24" borderId="97" xfId="38" applyFont="1" applyFill="1" applyBorder="1">
      <alignment/>
      <protection/>
    </xf>
    <xf numFmtId="0" fontId="8" fillId="20" borderId="0" xfId="38" applyFont="1" applyFill="1" applyBorder="1">
      <alignment/>
      <protection/>
    </xf>
    <xf numFmtId="0" fontId="26" fillId="20" borderId="92" xfId="38" applyFont="1" applyFill="1" applyBorder="1">
      <alignment/>
      <protection/>
    </xf>
    <xf numFmtId="0" fontId="22" fillId="20" borderId="106" xfId="38" applyFont="1" applyFill="1" applyBorder="1">
      <alignment/>
      <protection/>
    </xf>
    <xf numFmtId="172" fontId="22" fillId="20" borderId="106" xfId="38" applyNumberFormat="1" applyFont="1" applyFill="1" applyBorder="1" applyAlignment="1">
      <alignment horizontal="left"/>
      <protection/>
    </xf>
    <xf numFmtId="172" fontId="22" fillId="20" borderId="102" xfId="38" applyNumberFormat="1" applyFont="1" applyFill="1" applyBorder="1" applyAlignment="1">
      <alignment horizontal="left"/>
      <protection/>
    </xf>
    <xf numFmtId="170" fontId="45" fillId="20" borderId="0" xfId="38" applyNumberFormat="1" applyFont="1" applyFill="1" applyBorder="1">
      <alignment/>
      <protection/>
    </xf>
    <xf numFmtId="0" fontId="26" fillId="20" borderId="0" xfId="38" applyFont="1" applyFill="1" applyBorder="1">
      <alignment/>
      <protection/>
    </xf>
    <xf numFmtId="0" fontId="26" fillId="20" borderId="104" xfId="38" applyFont="1" applyFill="1" applyBorder="1">
      <alignment/>
      <protection/>
    </xf>
    <xf numFmtId="170" fontId="45" fillId="20" borderId="107" xfId="38" applyNumberFormat="1" applyFont="1" applyFill="1" applyBorder="1">
      <alignment/>
      <protection/>
    </xf>
    <xf numFmtId="169" fontId="45" fillId="20" borderId="0" xfId="38" applyNumberFormat="1" applyFont="1" applyFill="1" applyBorder="1" applyAlignment="1">
      <alignment horizontal="center"/>
      <protection/>
    </xf>
    <xf numFmtId="0" fontId="23" fillId="20" borderId="0" xfId="38" applyFont="1" applyFill="1" applyBorder="1">
      <alignment/>
      <protection/>
    </xf>
    <xf numFmtId="0" fontId="23" fillId="20" borderId="104" xfId="38" applyFont="1" applyFill="1" applyBorder="1">
      <alignment/>
      <protection/>
    </xf>
    <xf numFmtId="169" fontId="45" fillId="20" borderId="107" xfId="38" applyNumberFormat="1" applyFont="1" applyFill="1" applyBorder="1" applyAlignment="1">
      <alignment horizontal="left"/>
      <protection/>
    </xf>
    <xf numFmtId="173" fontId="3" fillId="24" borderId="73" xfId="0" applyNumberFormat="1" applyFont="1" applyFill="1" applyBorder="1" applyAlignment="1" applyProtection="1" quotePrefix="1">
      <alignment horizontal="center"/>
      <protection/>
    </xf>
    <xf numFmtId="173" fontId="3" fillId="23" borderId="23" xfId="0" applyNumberFormat="1" applyFont="1" applyFill="1" applyBorder="1" applyAlignment="1" applyProtection="1" quotePrefix="1">
      <alignment horizontal="center" wrapText="1"/>
      <protection/>
    </xf>
    <xf numFmtId="172" fontId="3" fillId="23" borderId="16" xfId="0" applyNumberFormat="1" applyFont="1" applyFill="1" applyBorder="1" applyAlignment="1" applyProtection="1" quotePrefix="1">
      <alignment horizontal="center"/>
      <protection/>
    </xf>
    <xf numFmtId="173" fontId="54" fillId="4" borderId="23" xfId="0" applyNumberFormat="1" applyFont="1" applyFill="1" applyBorder="1" applyAlignment="1" applyProtection="1" quotePrefix="1">
      <alignment horizontal="center" wrapText="1"/>
      <protection/>
    </xf>
    <xf numFmtId="173" fontId="54" fillId="4" borderId="23" xfId="0" applyNumberFormat="1" applyFont="1" applyFill="1" applyBorder="1" applyAlignment="1" applyProtection="1" quotePrefix="1">
      <alignment horizontal="center" vertical="center" wrapText="1"/>
      <protection/>
    </xf>
    <xf numFmtId="172" fontId="54" fillId="4" borderId="16" xfId="0" applyNumberFormat="1" applyFont="1" applyFill="1" applyBorder="1" applyAlignment="1" applyProtection="1" quotePrefix="1">
      <alignment horizontal="center"/>
      <protection/>
    </xf>
    <xf numFmtId="173" fontId="17" fillId="2" borderId="23" xfId="0" applyNumberFormat="1" applyFont="1" applyFill="1" applyBorder="1" applyAlignment="1" applyProtection="1" quotePrefix="1">
      <alignment horizontal="center" wrapText="1"/>
      <protection/>
    </xf>
    <xf numFmtId="172" fontId="17" fillId="2" borderId="16" xfId="0" applyNumberFormat="1" applyFont="1" applyFill="1" applyBorder="1" applyAlignment="1" applyProtection="1" quotePrefix="1">
      <alignment horizontal="center"/>
      <protection/>
    </xf>
    <xf numFmtId="174" fontId="53" fillId="23" borderId="16" xfId="0" applyNumberFormat="1" applyFont="1" applyFill="1" applyBorder="1" applyAlignment="1" applyProtection="1" quotePrefix="1">
      <alignment horizontal="center"/>
      <protection/>
    </xf>
    <xf numFmtId="173" fontId="3" fillId="24" borderId="70" xfId="0" applyNumberFormat="1" applyFont="1" applyFill="1" applyBorder="1" applyAlignment="1" applyProtection="1" quotePrefix="1">
      <alignment horizontal="center" wrapText="1"/>
      <protection/>
    </xf>
    <xf numFmtId="172" fontId="3" fillId="24" borderId="108" xfId="0" applyNumberFormat="1" applyFont="1" applyFill="1" applyBorder="1" applyAlignment="1" applyProtection="1" quotePrefix="1">
      <alignment horizontal="center"/>
      <protection/>
    </xf>
    <xf numFmtId="173" fontId="55" fillId="23" borderId="23" xfId="0" applyNumberFormat="1" applyFont="1" applyFill="1" applyBorder="1" applyAlignment="1" applyProtection="1" quotePrefix="1">
      <alignment horizontal="center" vertical="center" wrapText="1"/>
      <protection/>
    </xf>
    <xf numFmtId="0" fontId="8" fillId="24" borderId="0" xfId="38" applyFont="1" applyFill="1" applyBorder="1">
      <alignment/>
      <protection/>
    </xf>
    <xf numFmtId="171" fontId="34" fillId="24" borderId="0" xfId="38" applyNumberFormat="1" applyFont="1" applyFill="1" applyBorder="1" applyAlignment="1">
      <alignment horizontal="center"/>
      <protection/>
    </xf>
    <xf numFmtId="0" fontId="56" fillId="20" borderId="0" xfId="0" applyFont="1" applyFill="1" applyBorder="1" applyAlignment="1" applyProtection="1">
      <alignment/>
      <protection/>
    </xf>
    <xf numFmtId="173" fontId="53" fillId="23" borderId="23" xfId="0" applyNumberFormat="1" applyFont="1" applyFill="1" applyBorder="1" applyAlignment="1" applyProtection="1" quotePrefix="1">
      <alignment horizontal="center" wrapText="1"/>
      <protection/>
    </xf>
    <xf numFmtId="172" fontId="53" fillId="23" borderId="16" xfId="0" applyNumberFormat="1" applyFont="1" applyFill="1" applyBorder="1" applyAlignment="1" applyProtection="1" quotePrefix="1">
      <alignment horizontal="center"/>
      <protection/>
    </xf>
    <xf numFmtId="0" fontId="57" fillId="24" borderId="0" xfId="0" applyFont="1" applyFill="1" applyBorder="1" applyAlignment="1" applyProtection="1">
      <alignment/>
      <protection/>
    </xf>
    <xf numFmtId="0" fontId="57" fillId="24" borderId="0" xfId="0" applyFont="1" applyFill="1" applyAlignment="1" applyProtection="1">
      <alignment/>
      <protection/>
    </xf>
    <xf numFmtId="0" fontId="8" fillId="24" borderId="109" xfId="38" applyFont="1" applyFill="1" applyBorder="1">
      <alignment/>
      <protection/>
    </xf>
    <xf numFmtId="168" fontId="7" fillId="24" borderId="107" xfId="38" applyNumberFormat="1" applyFont="1" applyFill="1" applyBorder="1" applyAlignment="1">
      <alignment horizontal="right"/>
      <protection/>
    </xf>
    <xf numFmtId="0" fontId="8" fillId="24" borderId="107" xfId="38" applyFont="1" applyFill="1" applyBorder="1">
      <alignment/>
      <protection/>
    </xf>
    <xf numFmtId="0" fontId="8" fillId="24" borderId="110" xfId="38" applyFont="1" applyFill="1" applyBorder="1">
      <alignment/>
      <protection/>
    </xf>
    <xf numFmtId="3" fontId="2" fillId="21" borderId="20" xfId="0" applyNumberFormat="1" applyFont="1" applyFill="1" applyBorder="1" applyAlignment="1" applyProtection="1">
      <alignment/>
      <protection locked="0"/>
    </xf>
    <xf numFmtId="0" fontId="60" fillId="12" borderId="0" xfId="0" applyFont="1" applyFill="1" applyAlignment="1" applyProtection="1" quotePrefix="1">
      <alignment horizontal="center"/>
      <protection/>
    </xf>
    <xf numFmtId="1" fontId="21" fillId="24" borderId="17" xfId="41" applyNumberFormat="1" applyFont="1" applyFill="1" applyBorder="1" applyAlignment="1" applyProtection="1">
      <alignment horizontal="center" vertical="center"/>
      <protection locked="0"/>
    </xf>
    <xf numFmtId="165" fontId="7" fillId="24" borderId="17" xfId="38" applyNumberFormat="1" applyFont="1" applyFill="1" applyBorder="1" applyAlignment="1" applyProtection="1">
      <alignment horizontal="center" vertical="center"/>
      <protection/>
    </xf>
    <xf numFmtId="165" fontId="20" fillId="24" borderId="17" xfId="38" applyNumberFormat="1" applyFont="1" applyFill="1" applyBorder="1" applyAlignment="1" applyProtection="1">
      <alignment horizontal="center" vertical="center"/>
      <protection locked="0"/>
    </xf>
    <xf numFmtId="0" fontId="20" fillId="23" borderId="111" xfId="38" applyFont="1" applyFill="1" applyBorder="1">
      <alignment/>
      <protection/>
    </xf>
    <xf numFmtId="0" fontId="26" fillId="23" borderId="112" xfId="38" applyFont="1" applyFill="1" applyBorder="1">
      <alignment/>
      <protection/>
    </xf>
    <xf numFmtId="0" fontId="26" fillId="23" borderId="113" xfId="38" applyFont="1" applyFill="1" applyBorder="1">
      <alignment/>
      <protection/>
    </xf>
    <xf numFmtId="0" fontId="7" fillId="24" borderId="114" xfId="38" applyFont="1" applyFill="1" applyBorder="1" applyAlignment="1">
      <alignment horizontal="right"/>
      <protection/>
    </xf>
    <xf numFmtId="0" fontId="7" fillId="24" borderId="106" xfId="38" applyFont="1" applyFill="1" applyBorder="1">
      <alignment/>
      <protection/>
    </xf>
    <xf numFmtId="0" fontId="8" fillId="24" borderId="106" xfId="38" applyFont="1" applyFill="1" applyBorder="1">
      <alignment/>
      <protection/>
    </xf>
    <xf numFmtId="0" fontId="26" fillId="24" borderId="106" xfId="38" applyFont="1" applyFill="1" applyBorder="1">
      <alignment/>
      <protection/>
    </xf>
    <xf numFmtId="0" fontId="8" fillId="24" borderId="115" xfId="38" applyFont="1" applyFill="1" applyBorder="1">
      <alignment/>
      <protection/>
    </xf>
    <xf numFmtId="0" fontId="47" fillId="24" borderId="107" xfId="38" applyFont="1" applyFill="1" applyBorder="1">
      <alignment/>
      <protection/>
    </xf>
    <xf numFmtId="0" fontId="42" fillId="24" borderId="107" xfId="38" applyFont="1" applyFill="1" applyBorder="1">
      <alignment/>
      <protection/>
    </xf>
    <xf numFmtId="0" fontId="8" fillId="20" borderId="0" xfId="38" applyFont="1" applyFill="1" applyBorder="1" quotePrefix="1">
      <alignment/>
      <protection/>
    </xf>
    <xf numFmtId="0" fontId="8" fillId="20" borderId="97" xfId="38" applyFont="1" applyFill="1" applyBorder="1">
      <alignment/>
      <protection/>
    </xf>
    <xf numFmtId="0" fontId="8" fillId="24" borderId="0" xfId="38" applyFont="1" applyFill="1" applyBorder="1" quotePrefix="1">
      <alignment/>
      <protection/>
    </xf>
    <xf numFmtId="0" fontId="22" fillId="24" borderId="0" xfId="38" applyFont="1" applyFill="1" applyBorder="1">
      <alignment/>
      <protection/>
    </xf>
    <xf numFmtId="0" fontId="8" fillId="24" borderId="0" xfId="38" applyFont="1" applyFill="1" applyBorder="1">
      <alignment/>
      <protection/>
    </xf>
    <xf numFmtId="0" fontId="22" fillId="20" borderId="101" xfId="38" applyFont="1" applyFill="1" applyBorder="1">
      <alignment/>
      <protection/>
    </xf>
    <xf numFmtId="0" fontId="22" fillId="20" borderId="103" xfId="38" applyFont="1" applyFill="1" applyBorder="1">
      <alignment/>
      <protection/>
    </xf>
    <xf numFmtId="0" fontId="22" fillId="20" borderId="105" xfId="38" applyFont="1" applyFill="1" applyBorder="1">
      <alignment/>
      <protection/>
    </xf>
    <xf numFmtId="0" fontId="22" fillId="20" borderId="0" xfId="38" applyFont="1" applyFill="1" applyBorder="1">
      <alignment/>
      <protection/>
    </xf>
    <xf numFmtId="0" fontId="7" fillId="24" borderId="17" xfId="38" applyFont="1" applyFill="1" applyBorder="1" applyAlignment="1" applyProtection="1">
      <alignment vertical="center"/>
      <protection locked="0"/>
    </xf>
    <xf numFmtId="170" fontId="45" fillId="24" borderId="0" xfId="38" applyNumberFormat="1" applyFont="1" applyFill="1" applyBorder="1" applyAlignment="1">
      <alignment horizontal="center"/>
      <protection/>
    </xf>
    <xf numFmtId="169" fontId="49" fillId="24" borderId="0" xfId="38" applyNumberFormat="1" applyFont="1" applyFill="1" applyBorder="1" applyAlignment="1">
      <alignment horizontal="center"/>
      <protection/>
    </xf>
    <xf numFmtId="171" fontId="45" fillId="20" borderId="106" xfId="38" applyNumberFormat="1" applyFont="1" applyFill="1" applyBorder="1" applyAlignment="1">
      <alignment horizontal="center"/>
      <protection/>
    </xf>
    <xf numFmtId="170" fontId="7" fillId="24" borderId="0" xfId="38" applyNumberFormat="1" applyFont="1" applyFill="1" applyBorder="1" applyAlignment="1">
      <alignment horizontal="left"/>
      <protection/>
    </xf>
    <xf numFmtId="171" fontId="7" fillId="24" borderId="106" xfId="38" applyNumberFormat="1" applyFont="1" applyFill="1" applyBorder="1" applyAlignment="1">
      <alignment horizontal="left"/>
      <protection/>
    </xf>
    <xf numFmtId="171" fontId="45" fillId="24" borderId="0" xfId="38" applyNumberFormat="1" applyFont="1" applyFill="1" applyBorder="1" applyAlignment="1">
      <alignment horizontal="center"/>
      <protection/>
    </xf>
    <xf numFmtId="0" fontId="62" fillId="24" borderId="116" xfId="37" applyFont="1" applyFill="1" applyBorder="1" applyAlignment="1" applyProtection="1">
      <alignment horizontal="center"/>
      <protection locked="0"/>
    </xf>
    <xf numFmtId="0" fontId="28" fillId="24" borderId="46" xfId="42" applyFont="1" applyFill="1" applyBorder="1" applyAlignment="1" applyProtection="1">
      <alignment horizontal="center"/>
      <protection locked="0"/>
    </xf>
    <xf numFmtId="0" fontId="28" fillId="24" borderId="117" xfId="42" applyFont="1" applyFill="1" applyBorder="1" applyAlignment="1" applyProtection="1">
      <alignment horizontal="center"/>
      <protection locked="0"/>
    </xf>
    <xf numFmtId="3" fontId="15" fillId="20" borderId="85" xfId="0" applyNumberFormat="1" applyFont="1" applyFill="1" applyBorder="1" applyAlignment="1" applyProtection="1">
      <alignment horizontal="center" vertical="center"/>
      <protection/>
    </xf>
    <xf numFmtId="1" fontId="14" fillId="20" borderId="91" xfId="0" applyNumberFormat="1" applyFont="1" applyFill="1" applyBorder="1" applyAlignment="1" applyProtection="1">
      <alignment horizontal="center"/>
      <protection locked="0"/>
    </xf>
    <xf numFmtId="165" fontId="62" fillId="24" borderId="116" xfId="37" applyNumberFormat="1" applyFont="1" applyFill="1" applyBorder="1" applyAlignment="1" applyProtection="1">
      <alignment horizontal="center" vertical="center"/>
      <protection locked="0"/>
    </xf>
    <xf numFmtId="165" fontId="28" fillId="24" borderId="117" xfId="38" applyNumberFormat="1" applyFont="1" applyFill="1" applyBorder="1" applyAlignment="1" applyProtection="1">
      <alignment horizontal="center" vertical="center"/>
      <protection locked="0"/>
    </xf>
    <xf numFmtId="3" fontId="15" fillId="24" borderId="85" xfId="0" applyNumberFormat="1" applyFont="1" applyFill="1" applyBorder="1" applyAlignment="1" applyProtection="1">
      <alignment horizontal="center" vertical="center"/>
      <protection/>
    </xf>
    <xf numFmtId="165" fontId="62" fillId="24" borderId="116" xfId="37" applyNumberFormat="1" applyFill="1" applyBorder="1" applyAlignment="1" applyProtection="1">
      <alignment horizontal="center" vertical="center"/>
      <protection locked="0"/>
    </xf>
    <xf numFmtId="0" fontId="62" fillId="24" borderId="116" xfId="37" applyFill="1" applyBorder="1" applyAlignment="1" applyProtection="1">
      <alignment horizontal="center"/>
      <protection locked="0"/>
    </xf>
    <xf numFmtId="1" fontId="14" fillId="24" borderId="91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Hyperlink" xfId="37"/>
    <cellStyle name="Normal 2" xfId="38"/>
    <cellStyle name="Normal 3" xfId="39"/>
    <cellStyle name="Normal_B3_2013" xfId="40"/>
    <cellStyle name="Normal_COA-2001-ZAPOVED-No-81-29012002-ANNEX" xfId="41"/>
    <cellStyle name="Normal_TRIAL-BALANCE-2001-MAKET" xfId="42"/>
    <cellStyle name="Normal_ZADACHA" xfId="43"/>
    <cellStyle name="Percent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Свързана клетка" xfId="66"/>
    <cellStyle name="Сума" xfId="67"/>
  </cellStyles>
  <dxfs count="52">
    <dxf>
      <font>
        <color theme="0"/>
      </font>
    </dxf>
    <dxf>
      <font>
        <color rgb="FFFFFFCC"/>
      </font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CC"/>
      </font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00"/>
      </font>
      <fill>
        <patternFill>
          <bgColor rgb="FF000099"/>
        </patternFill>
      </fill>
    </dxf>
    <dxf>
      <font>
        <color theme="0"/>
      </font>
    </dxf>
    <dxf>
      <font>
        <color rgb="FFFFFF00"/>
      </font>
      <numFmt numFmtId="175" formatCode="#,##0;\(#,##0\)"/>
      <fill>
        <patternFill>
          <bgColor rgb="FFFF0000"/>
        </patternFill>
      </fill>
    </dxf>
    <dxf>
      <font>
        <color rgb="FFFFFF00"/>
      </font>
      <numFmt numFmtId="175" formatCode="#,##0;\(#,##0\)"/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367" customWidth="1"/>
    <col min="2" max="2" width="3.8515625" style="383" customWidth="1"/>
    <col min="3" max="3" width="3.7109375" style="383" customWidth="1"/>
    <col min="4" max="4" width="10.421875" style="383" customWidth="1"/>
    <col min="5" max="5" width="9.8515625" style="383" customWidth="1"/>
    <col min="6" max="6" width="6.7109375" style="383" customWidth="1"/>
    <col min="7" max="7" width="3.140625" style="383" customWidth="1"/>
    <col min="8" max="8" width="9.8515625" style="383" customWidth="1"/>
    <col min="9" max="9" width="5.421875" style="383" customWidth="1"/>
    <col min="10" max="10" width="15.140625" style="383" customWidth="1"/>
    <col min="11" max="11" width="22.57421875" style="383" customWidth="1"/>
    <col min="12" max="12" width="19.00390625" style="383" customWidth="1"/>
    <col min="13" max="13" width="5.421875" style="383" customWidth="1"/>
    <col min="14" max="14" width="2.140625" style="383" customWidth="1"/>
    <col min="15" max="16384" width="9.140625" style="367" customWidth="1"/>
  </cols>
  <sheetData>
    <row r="1" spans="1:59" s="364" customFormat="1" ht="9.75" customHeight="1" thickBot="1">
      <c r="A1" s="356"/>
      <c r="B1" s="357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9"/>
      <c r="Q1" s="360"/>
      <c r="R1" s="361"/>
      <c r="S1" s="361"/>
      <c r="T1" s="361"/>
      <c r="U1" s="361"/>
      <c r="V1" s="361"/>
      <c r="W1" s="361"/>
      <c r="X1" s="359"/>
      <c r="Y1" s="361"/>
      <c r="Z1" s="361"/>
      <c r="AA1" s="361"/>
      <c r="AB1" s="361"/>
      <c r="AC1" s="362"/>
      <c r="AD1" s="362"/>
      <c r="AE1" s="363"/>
      <c r="AF1" s="362"/>
      <c r="AG1" s="362"/>
      <c r="AH1" s="362"/>
      <c r="AI1" s="362"/>
      <c r="AJ1" s="362"/>
      <c r="AK1" s="362"/>
      <c r="AM1" s="365"/>
      <c r="AN1" s="362"/>
      <c r="AO1" s="362"/>
      <c r="AP1" s="362"/>
      <c r="AQ1" s="362"/>
      <c r="AR1" s="362"/>
      <c r="AS1" s="362"/>
      <c r="AT1" s="363"/>
      <c r="AU1" s="362"/>
      <c r="AV1" s="362"/>
      <c r="AW1" s="362"/>
      <c r="AX1" s="362"/>
      <c r="AY1" s="362"/>
      <c r="AZ1" s="362"/>
      <c r="BA1" s="363"/>
      <c r="BB1" s="362"/>
      <c r="BC1" s="362"/>
      <c r="BD1" s="362"/>
      <c r="BE1" s="362"/>
      <c r="BF1" s="362"/>
      <c r="BG1" s="362"/>
    </row>
    <row r="2" spans="1:28" ht="16.5" thickBot="1">
      <c r="A2" s="366"/>
      <c r="B2" s="454" t="s">
        <v>161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</row>
    <row r="3" spans="1:28" ht="3" customHeight="1" thickTop="1">
      <c r="A3" s="366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70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</row>
    <row r="4" spans="1:28" ht="15.75">
      <c r="A4" s="366"/>
      <c r="B4" s="371" t="s">
        <v>162</v>
      </c>
      <c r="C4" s="372" t="s">
        <v>163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70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</row>
    <row r="5" spans="1:28" ht="15.75">
      <c r="A5" s="366"/>
      <c r="B5" s="368"/>
      <c r="C5" s="373">
        <v>1</v>
      </c>
      <c r="D5" s="369" t="s">
        <v>199</v>
      </c>
      <c r="E5" s="369"/>
      <c r="F5" s="369"/>
      <c r="G5" s="369"/>
      <c r="H5" s="369"/>
      <c r="I5" s="369"/>
      <c r="J5" s="369"/>
      <c r="K5" s="369"/>
      <c r="L5" s="369"/>
      <c r="M5" s="369"/>
      <c r="N5" s="370"/>
      <c r="O5" s="366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</row>
    <row r="6" spans="1:28" ht="15.75">
      <c r="A6" s="366"/>
      <c r="B6" s="368"/>
      <c r="C6" s="373"/>
      <c r="D6" s="369" t="s">
        <v>200</v>
      </c>
      <c r="E6" s="369"/>
      <c r="F6" s="369"/>
      <c r="G6" s="369"/>
      <c r="H6" s="375"/>
      <c r="I6" s="375"/>
      <c r="J6" s="375"/>
      <c r="K6" s="375"/>
      <c r="L6" s="369"/>
      <c r="M6" s="369"/>
      <c r="N6" s="370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</row>
    <row r="7" spans="1:28" ht="15.75">
      <c r="A7" s="366"/>
      <c r="B7" s="368"/>
      <c r="C7" s="373"/>
      <c r="D7" s="369" t="s">
        <v>221</v>
      </c>
      <c r="E7" s="369"/>
      <c r="F7" s="369"/>
      <c r="G7" s="369"/>
      <c r="H7" s="475">
        <f>+'Cash-Flow-2015-Leva'!J6</f>
        <v>2015</v>
      </c>
      <c r="I7" s="475"/>
      <c r="J7" s="391" t="s">
        <v>207</v>
      </c>
      <c r="K7" s="375"/>
      <c r="L7" s="369"/>
      <c r="M7" s="369"/>
      <c r="N7" s="370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</row>
    <row r="8" spans="1:28" ht="15.75">
      <c r="A8" s="366"/>
      <c r="B8" s="368"/>
      <c r="C8" s="373"/>
      <c r="D8" s="369" t="s">
        <v>206</v>
      </c>
      <c r="E8" s="375"/>
      <c r="F8" s="375"/>
      <c r="G8" s="375"/>
      <c r="H8" s="375"/>
      <c r="I8" s="375"/>
      <c r="J8" s="375"/>
      <c r="K8" s="375"/>
      <c r="L8" s="369"/>
      <c r="M8" s="369"/>
      <c r="N8" s="370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</row>
    <row r="9" spans="1:28" ht="15.75">
      <c r="A9" s="366"/>
      <c r="B9" s="368"/>
      <c r="C9" s="373">
        <f>1+C5</f>
        <v>2</v>
      </c>
      <c r="D9" s="391" t="s">
        <v>179</v>
      </c>
      <c r="E9" s="375"/>
      <c r="F9" s="375"/>
      <c r="G9" s="375"/>
      <c r="H9" s="375"/>
      <c r="I9" s="375"/>
      <c r="J9" s="375"/>
      <c r="K9" s="375"/>
      <c r="L9" s="369"/>
      <c r="M9" s="369"/>
      <c r="N9" s="370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5.75">
      <c r="A10" s="366"/>
      <c r="B10" s="368"/>
      <c r="C10" s="373"/>
      <c r="D10" s="464" t="s">
        <v>226</v>
      </c>
      <c r="E10" s="413"/>
      <c r="F10" s="413"/>
      <c r="G10" s="413"/>
      <c r="H10" s="413"/>
      <c r="I10" s="413"/>
      <c r="J10" s="413"/>
      <c r="K10" s="413"/>
      <c r="L10" s="413"/>
      <c r="M10" s="413"/>
      <c r="N10" s="465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5.75">
      <c r="A11" s="366"/>
      <c r="B11" s="368"/>
      <c r="C11" s="373"/>
      <c r="D11" s="464" t="s">
        <v>227</v>
      </c>
      <c r="E11" s="413"/>
      <c r="F11" s="413"/>
      <c r="G11" s="413"/>
      <c r="H11" s="413"/>
      <c r="I11" s="413"/>
      <c r="J11" s="438"/>
      <c r="K11" s="438"/>
      <c r="L11" s="438"/>
      <c r="M11" s="438"/>
      <c r="N11" s="370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5.75">
      <c r="A12" s="366"/>
      <c r="B12" s="368"/>
      <c r="C12" s="373"/>
      <c r="D12" s="466" t="s">
        <v>260</v>
      </c>
      <c r="E12" s="375"/>
      <c r="F12" s="375"/>
      <c r="G12" s="375"/>
      <c r="H12" s="375"/>
      <c r="I12" s="375"/>
      <c r="J12" s="375"/>
      <c r="K12" s="375"/>
      <c r="L12" s="369"/>
      <c r="M12" s="369"/>
      <c r="N12" s="370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5.75">
      <c r="A13" s="366"/>
      <c r="B13" s="368"/>
      <c r="C13" s="373"/>
      <c r="D13" s="466" t="s">
        <v>261</v>
      </c>
      <c r="E13" s="374"/>
      <c r="F13" s="374"/>
      <c r="G13" s="374"/>
      <c r="H13" s="374"/>
      <c r="I13" s="374"/>
      <c r="J13" s="374"/>
      <c r="K13" s="374"/>
      <c r="L13" s="374"/>
      <c r="M13" s="374"/>
      <c r="N13" s="37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5.75">
      <c r="A14" s="366"/>
      <c r="B14" s="368"/>
      <c r="C14" s="373">
        <f>1+C9</f>
        <v>3</v>
      </c>
      <c r="D14" s="369" t="s">
        <v>262</v>
      </c>
      <c r="E14" s="375"/>
      <c r="F14" s="375"/>
      <c r="G14" s="375"/>
      <c r="H14" s="375"/>
      <c r="I14" s="375"/>
      <c r="J14" s="375"/>
      <c r="K14" s="375"/>
      <c r="L14" s="369"/>
      <c r="M14" s="369"/>
      <c r="N14" s="370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ht="15.75">
      <c r="A15" s="366"/>
      <c r="B15" s="368"/>
      <c r="C15" s="373"/>
      <c r="D15" s="369" t="s">
        <v>180</v>
      </c>
      <c r="E15" s="375"/>
      <c r="F15" s="375"/>
      <c r="G15" s="375"/>
      <c r="H15" s="375"/>
      <c r="I15" s="375"/>
      <c r="J15" s="375"/>
      <c r="K15" s="375"/>
      <c r="L15" s="369"/>
      <c r="M15" s="369"/>
      <c r="N15" s="370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</row>
    <row r="16" spans="1:28" ht="15.75">
      <c r="A16" s="366"/>
      <c r="B16" s="445"/>
      <c r="C16" s="446">
        <f>1+C14</f>
        <v>4</v>
      </c>
      <c r="D16" s="462" t="s">
        <v>201</v>
      </c>
      <c r="E16" s="463"/>
      <c r="F16" s="463"/>
      <c r="G16" s="463"/>
      <c r="H16" s="463"/>
      <c r="I16" s="463"/>
      <c r="J16" s="463"/>
      <c r="K16" s="463"/>
      <c r="L16" s="447"/>
      <c r="M16" s="447"/>
      <c r="N16" s="448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9" customHeight="1">
      <c r="A17" s="366"/>
      <c r="B17" s="368"/>
      <c r="C17" s="373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70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5.75">
      <c r="A18" s="366"/>
      <c r="B18" s="371" t="s">
        <v>164</v>
      </c>
      <c r="C18" s="377" t="s">
        <v>166</v>
      </c>
      <c r="D18" s="369"/>
      <c r="E18" s="369"/>
      <c r="F18" s="477">
        <f>+'Cash-Flow-2015-Leva'!J6</f>
        <v>2015</v>
      </c>
      <c r="G18" s="477"/>
      <c r="H18" s="477"/>
      <c r="I18" s="477"/>
      <c r="J18" s="369"/>
      <c r="K18" s="369"/>
      <c r="L18" s="369"/>
      <c r="M18" s="369"/>
      <c r="N18" s="370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5.75">
      <c r="A19" s="366"/>
      <c r="B19" s="368"/>
      <c r="C19" s="373">
        <f>1+C16</f>
        <v>5</v>
      </c>
      <c r="D19" s="400" t="s">
        <v>228</v>
      </c>
      <c r="E19" s="375"/>
      <c r="F19" s="375"/>
      <c r="G19" s="375"/>
      <c r="H19" s="375"/>
      <c r="I19" s="375"/>
      <c r="J19" s="375"/>
      <c r="K19" s="375"/>
      <c r="L19" s="369"/>
      <c r="M19" s="369"/>
      <c r="N19" s="370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5.75">
      <c r="A20" s="366"/>
      <c r="B20" s="368"/>
      <c r="C20" s="373">
        <f>1+C19</f>
        <v>6</v>
      </c>
      <c r="D20" s="369" t="s">
        <v>229</v>
      </c>
      <c r="E20" s="369"/>
      <c r="F20" s="369"/>
      <c r="G20" s="369"/>
      <c r="H20" s="369"/>
      <c r="I20" s="369"/>
      <c r="J20" s="369"/>
      <c r="K20" s="369"/>
      <c r="L20" s="369"/>
      <c r="M20" s="369"/>
      <c r="N20" s="379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5.75">
      <c r="A21" s="366"/>
      <c r="B21" s="368"/>
      <c r="C21" s="373"/>
      <c r="D21" s="466" t="s">
        <v>230</v>
      </c>
      <c r="E21" s="369"/>
      <c r="F21" s="369"/>
      <c r="G21" s="369"/>
      <c r="H21" s="369"/>
      <c r="I21" s="369"/>
      <c r="J21" s="369"/>
      <c r="K21" s="369"/>
      <c r="L21" s="369"/>
      <c r="M21" s="369"/>
      <c r="N21" s="379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5.75">
      <c r="A22" s="366"/>
      <c r="B22" s="368"/>
      <c r="C22" s="373"/>
      <c r="D22" s="464" t="s">
        <v>231</v>
      </c>
      <c r="E22" s="413"/>
      <c r="F22" s="413"/>
      <c r="G22" s="413"/>
      <c r="H22" s="413"/>
      <c r="I22" s="413"/>
      <c r="J22" s="413"/>
      <c r="K22" s="413"/>
      <c r="L22" s="413"/>
      <c r="M22" s="413"/>
      <c r="N22" s="379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5.75">
      <c r="A23" s="366"/>
      <c r="B23" s="368"/>
      <c r="C23" s="373"/>
      <c r="D23" s="464" t="s">
        <v>232</v>
      </c>
      <c r="E23" s="413"/>
      <c r="F23" s="413"/>
      <c r="G23" s="413"/>
      <c r="H23" s="413"/>
      <c r="I23" s="413"/>
      <c r="J23" s="413"/>
      <c r="K23" s="413"/>
      <c r="L23" s="413"/>
      <c r="M23" s="413"/>
      <c r="N23" s="379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5.75">
      <c r="A24" s="366"/>
      <c r="B24" s="368"/>
      <c r="C24" s="373"/>
      <c r="D24" s="464" t="s">
        <v>233</v>
      </c>
      <c r="E24" s="413"/>
      <c r="F24" s="413"/>
      <c r="G24" s="413"/>
      <c r="H24" s="413"/>
      <c r="I24" s="413"/>
      <c r="J24" s="413"/>
      <c r="K24" s="413"/>
      <c r="L24" s="413"/>
      <c r="M24" s="413"/>
      <c r="N24" s="379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5.75">
      <c r="A25" s="366"/>
      <c r="B25" s="368"/>
      <c r="C25" s="373"/>
      <c r="D25" s="464" t="s">
        <v>234</v>
      </c>
      <c r="E25" s="413"/>
      <c r="F25" s="413"/>
      <c r="G25" s="413"/>
      <c r="H25" s="413"/>
      <c r="I25" s="413"/>
      <c r="J25" s="413"/>
      <c r="K25" s="413"/>
      <c r="L25" s="413"/>
      <c r="M25" s="413"/>
      <c r="N25" s="379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28" ht="15.75">
      <c r="A26" s="366"/>
      <c r="B26" s="368"/>
      <c r="C26" s="373"/>
      <c r="D26" s="464" t="s">
        <v>235</v>
      </c>
      <c r="E26" s="413"/>
      <c r="F26" s="413"/>
      <c r="G26" s="413"/>
      <c r="H26" s="413"/>
      <c r="I26" s="413"/>
      <c r="J26" s="413"/>
      <c r="K26" s="413"/>
      <c r="L26" s="413"/>
      <c r="M26" s="413"/>
      <c r="N26" s="379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</row>
    <row r="27" spans="1:28" ht="15.75">
      <c r="A27" s="366"/>
      <c r="B27" s="368"/>
      <c r="C27" s="373">
        <f>1+C20</f>
        <v>7</v>
      </c>
      <c r="D27" s="369" t="s">
        <v>236</v>
      </c>
      <c r="E27" s="369"/>
      <c r="F27" s="369"/>
      <c r="G27" s="369"/>
      <c r="H27" s="369"/>
      <c r="I27" s="369"/>
      <c r="J27" s="369"/>
      <c r="K27" s="369"/>
      <c r="L27" s="369"/>
      <c r="M27" s="369"/>
      <c r="N27" s="379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5.75">
      <c r="A28" s="366"/>
      <c r="B28" s="368"/>
      <c r="C28" s="373"/>
      <c r="D28" s="466" t="s">
        <v>237</v>
      </c>
      <c r="E28" s="369"/>
      <c r="F28" s="369"/>
      <c r="G28" s="369"/>
      <c r="H28" s="369"/>
      <c r="I28" s="369"/>
      <c r="J28" s="369"/>
      <c r="K28" s="369"/>
      <c r="L28" s="369"/>
      <c r="M28" s="369"/>
      <c r="N28" s="379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5.75">
      <c r="A29" s="366"/>
      <c r="B29" s="368"/>
      <c r="C29" s="373"/>
      <c r="D29" s="369" t="s">
        <v>238</v>
      </c>
      <c r="E29" s="369"/>
      <c r="F29" s="369"/>
      <c r="G29" s="369"/>
      <c r="H29" s="369"/>
      <c r="I29" s="369"/>
      <c r="J29" s="369"/>
      <c r="K29" s="369"/>
      <c r="L29" s="369"/>
      <c r="M29" s="369"/>
      <c r="N29" s="379"/>
      <c r="O29" s="366"/>
      <c r="P29" s="366"/>
      <c r="Q29" s="366"/>
      <c r="R29" s="366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5.75">
      <c r="A30" s="366"/>
      <c r="B30" s="368"/>
      <c r="C30" s="373"/>
      <c r="D30" s="464" t="s">
        <v>239</v>
      </c>
      <c r="E30" s="413"/>
      <c r="F30" s="413"/>
      <c r="G30" s="413"/>
      <c r="H30" s="413"/>
      <c r="I30" s="413"/>
      <c r="J30" s="413"/>
      <c r="K30" s="413"/>
      <c r="L30" s="413"/>
      <c r="M30" s="413"/>
      <c r="N30" s="379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5.75">
      <c r="A31" s="366"/>
      <c r="B31" s="368"/>
      <c r="C31" s="373"/>
      <c r="D31" s="464" t="s">
        <v>232</v>
      </c>
      <c r="E31" s="413"/>
      <c r="F31" s="413"/>
      <c r="G31" s="413"/>
      <c r="H31" s="413"/>
      <c r="I31" s="413"/>
      <c r="J31" s="413"/>
      <c r="K31" s="413"/>
      <c r="L31" s="413"/>
      <c r="M31" s="413"/>
      <c r="N31" s="379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ht="15.75">
      <c r="A32" s="366"/>
      <c r="B32" s="368"/>
      <c r="C32" s="373"/>
      <c r="D32" s="464" t="s">
        <v>240</v>
      </c>
      <c r="E32" s="413"/>
      <c r="F32" s="413"/>
      <c r="G32" s="413"/>
      <c r="H32" s="413"/>
      <c r="I32" s="413"/>
      <c r="J32" s="413"/>
      <c r="K32" s="413"/>
      <c r="L32" s="413"/>
      <c r="M32" s="413"/>
      <c r="N32" s="379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</row>
    <row r="33" spans="1:28" ht="15.75">
      <c r="A33" s="366"/>
      <c r="B33" s="368"/>
      <c r="C33" s="373"/>
      <c r="D33" s="464" t="s">
        <v>241</v>
      </c>
      <c r="E33" s="413"/>
      <c r="F33" s="413"/>
      <c r="G33" s="413"/>
      <c r="H33" s="413"/>
      <c r="I33" s="413"/>
      <c r="J33" s="413"/>
      <c r="K33" s="413"/>
      <c r="L33" s="413"/>
      <c r="M33" s="413"/>
      <c r="N33" s="379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5.75">
      <c r="A34" s="366"/>
      <c r="B34" s="368"/>
      <c r="C34" s="373"/>
      <c r="D34" s="464" t="s">
        <v>242</v>
      </c>
      <c r="E34" s="413"/>
      <c r="F34" s="413"/>
      <c r="G34" s="413"/>
      <c r="H34" s="413"/>
      <c r="I34" s="413"/>
      <c r="J34" s="413"/>
      <c r="K34" s="413"/>
      <c r="L34" s="413"/>
      <c r="M34" s="413"/>
      <c r="N34" s="379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5.75">
      <c r="A35" s="366"/>
      <c r="B35" s="368"/>
      <c r="C35" s="373"/>
      <c r="D35" s="464" t="s">
        <v>243</v>
      </c>
      <c r="E35" s="413"/>
      <c r="F35" s="413"/>
      <c r="G35" s="413"/>
      <c r="H35" s="413"/>
      <c r="I35" s="413"/>
      <c r="J35" s="413"/>
      <c r="K35" s="413"/>
      <c r="L35" s="413"/>
      <c r="M35" s="413"/>
      <c r="N35" s="379"/>
      <c r="O35" s="366"/>
      <c r="P35" s="366"/>
      <c r="Q35" s="366"/>
      <c r="R35" s="366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5.75">
      <c r="A36" s="366"/>
      <c r="B36" s="368"/>
      <c r="C36" s="373"/>
      <c r="D36" s="464" t="s">
        <v>241</v>
      </c>
      <c r="E36" s="413"/>
      <c r="F36" s="413"/>
      <c r="G36" s="413"/>
      <c r="H36" s="413"/>
      <c r="I36" s="413"/>
      <c r="J36" s="413"/>
      <c r="K36" s="413"/>
      <c r="L36" s="413"/>
      <c r="M36" s="413"/>
      <c r="N36" s="379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5.75">
      <c r="A37" s="366"/>
      <c r="B37" s="368"/>
      <c r="C37" s="373">
        <f>1+C27</f>
        <v>8</v>
      </c>
      <c r="D37" s="369" t="s">
        <v>244</v>
      </c>
      <c r="E37" s="369"/>
      <c r="F37" s="369"/>
      <c r="G37" s="369"/>
      <c r="H37" s="369"/>
      <c r="I37" s="369"/>
      <c r="J37" s="369"/>
      <c r="K37" s="369"/>
      <c r="L37" s="369"/>
      <c r="M37" s="369"/>
      <c r="N37" s="379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5.75">
      <c r="A38" s="366"/>
      <c r="B38" s="368"/>
      <c r="C38" s="373"/>
      <c r="D38" s="466" t="s">
        <v>245</v>
      </c>
      <c r="E38" s="369"/>
      <c r="F38" s="369"/>
      <c r="G38" s="369"/>
      <c r="H38" s="369"/>
      <c r="I38" s="369"/>
      <c r="J38" s="369"/>
      <c r="K38" s="369"/>
      <c r="L38" s="369"/>
      <c r="M38" s="369"/>
      <c r="N38" s="379"/>
      <c r="O38" s="366"/>
      <c r="P38" s="366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ht="15.75">
      <c r="A39" s="366"/>
      <c r="B39" s="368"/>
      <c r="C39" s="373"/>
      <c r="D39" s="464" t="s">
        <v>246</v>
      </c>
      <c r="E39" s="413"/>
      <c r="F39" s="413"/>
      <c r="G39" s="413"/>
      <c r="H39" s="413"/>
      <c r="I39" s="413"/>
      <c r="J39" s="413"/>
      <c r="K39" s="413"/>
      <c r="L39" s="413"/>
      <c r="M39" s="413"/>
      <c r="N39" s="379"/>
      <c r="O39" s="366"/>
      <c r="P39" s="366"/>
      <c r="Q39" s="366"/>
      <c r="R39" s="366"/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5.75">
      <c r="A40" s="366"/>
      <c r="B40" s="368"/>
      <c r="C40" s="373"/>
      <c r="D40" s="464" t="s">
        <v>247</v>
      </c>
      <c r="E40" s="413"/>
      <c r="F40" s="413"/>
      <c r="G40" s="413"/>
      <c r="H40" s="413"/>
      <c r="I40" s="413"/>
      <c r="J40" s="413"/>
      <c r="K40" s="413"/>
      <c r="L40" s="413"/>
      <c r="M40" s="413"/>
      <c r="N40" s="379"/>
      <c r="O40" s="366"/>
      <c r="P40" s="366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28" ht="15.75">
      <c r="A41" s="366"/>
      <c r="B41" s="368"/>
      <c r="C41" s="373">
        <f>1+C37</f>
        <v>9</v>
      </c>
      <c r="D41" s="369" t="s">
        <v>187</v>
      </c>
      <c r="E41" s="369"/>
      <c r="F41" s="369"/>
      <c r="G41" s="369"/>
      <c r="H41" s="369"/>
      <c r="I41" s="369"/>
      <c r="J41" s="369"/>
      <c r="K41" s="369"/>
      <c r="L41" s="369"/>
      <c r="M41" s="369"/>
      <c r="N41" s="379"/>
      <c r="O41" s="366"/>
      <c r="P41" s="366"/>
      <c r="Q41" s="366"/>
      <c r="R41" s="366"/>
      <c r="S41" s="366"/>
      <c r="T41" s="366"/>
      <c r="U41" s="366"/>
      <c r="V41" s="366"/>
      <c r="W41" s="366"/>
      <c r="X41" s="366"/>
      <c r="Y41" s="366"/>
      <c r="Z41" s="366"/>
      <c r="AA41" s="366"/>
      <c r="AB41" s="366"/>
    </row>
    <row r="42" spans="1:28" ht="15.75">
      <c r="A42" s="366"/>
      <c r="B42" s="368"/>
      <c r="C42" s="373"/>
      <c r="D42" s="369" t="s">
        <v>208</v>
      </c>
      <c r="E42" s="369"/>
      <c r="F42" s="369"/>
      <c r="G42" s="369"/>
      <c r="H42" s="369"/>
      <c r="I42" s="369"/>
      <c r="J42" s="369"/>
      <c r="K42" s="369"/>
      <c r="L42" s="369"/>
      <c r="M42" s="369"/>
      <c r="N42" s="379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</row>
    <row r="43" spans="1:28" ht="15.75">
      <c r="A43" s="366"/>
      <c r="B43" s="368"/>
      <c r="C43" s="373">
        <f>1+C41</f>
        <v>10</v>
      </c>
      <c r="D43" s="369" t="s">
        <v>209</v>
      </c>
      <c r="E43" s="369"/>
      <c r="F43" s="369"/>
      <c r="G43" s="369"/>
      <c r="H43" s="369"/>
      <c r="I43" s="369"/>
      <c r="J43" s="369"/>
      <c r="K43" s="369"/>
      <c r="L43" s="369"/>
      <c r="M43" s="369"/>
      <c r="N43" s="379"/>
      <c r="O43" s="366"/>
      <c r="P43" s="366"/>
      <c r="Q43" s="366"/>
      <c r="R43" s="366"/>
      <c r="S43" s="366"/>
      <c r="T43" s="366"/>
      <c r="U43" s="366"/>
      <c r="V43" s="366"/>
      <c r="W43" s="366"/>
      <c r="X43" s="366"/>
      <c r="Y43" s="366"/>
      <c r="Z43" s="366"/>
      <c r="AA43" s="366"/>
      <c r="AB43" s="366"/>
    </row>
    <row r="44" spans="1:28" ht="15.75">
      <c r="A44" s="366"/>
      <c r="B44" s="368"/>
      <c r="C44" s="373"/>
      <c r="D44" s="369" t="s">
        <v>210</v>
      </c>
      <c r="E44" s="369"/>
      <c r="F44" s="369"/>
      <c r="G44" s="369"/>
      <c r="H44" s="369"/>
      <c r="I44" s="369"/>
      <c r="J44" s="369"/>
      <c r="K44" s="369"/>
      <c r="L44" s="369"/>
      <c r="M44" s="369"/>
      <c r="N44" s="379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</row>
    <row r="45" spans="1:28" ht="15.75">
      <c r="A45" s="366"/>
      <c r="B45" s="368"/>
      <c r="C45" s="373"/>
      <c r="D45" s="369" t="s">
        <v>211</v>
      </c>
      <c r="E45" s="369"/>
      <c r="F45" s="369"/>
      <c r="G45" s="369"/>
      <c r="H45" s="369"/>
      <c r="I45" s="369"/>
      <c r="J45" s="369"/>
      <c r="K45" s="369"/>
      <c r="L45" s="369"/>
      <c r="M45" s="369"/>
      <c r="N45" s="379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</row>
    <row r="46" spans="1:28" ht="15.75">
      <c r="A46" s="366"/>
      <c r="B46" s="368"/>
      <c r="C46" s="373">
        <f>1+C43</f>
        <v>11</v>
      </c>
      <c r="D46" s="369" t="s">
        <v>198</v>
      </c>
      <c r="E46" s="369"/>
      <c r="F46" s="369"/>
      <c r="G46" s="369"/>
      <c r="H46" s="369"/>
      <c r="I46" s="369"/>
      <c r="J46" s="369"/>
      <c r="K46" s="369"/>
      <c r="L46" s="369"/>
      <c r="M46" s="369"/>
      <c r="N46" s="379"/>
      <c r="O46" s="366"/>
      <c r="P46" s="366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366"/>
    </row>
    <row r="47" spans="1:28" ht="15.75">
      <c r="A47" s="366"/>
      <c r="B47" s="368"/>
      <c r="C47" s="373"/>
      <c r="D47" s="369" t="s">
        <v>248</v>
      </c>
      <c r="E47" s="369"/>
      <c r="F47" s="369"/>
      <c r="G47" s="369"/>
      <c r="H47" s="369"/>
      <c r="I47" s="369"/>
      <c r="J47" s="369"/>
      <c r="K47" s="369"/>
      <c r="L47" s="369"/>
      <c r="M47" s="369"/>
      <c r="N47" s="379"/>
      <c r="O47" s="366"/>
      <c r="P47" s="366"/>
      <c r="Q47" s="366"/>
      <c r="R47" s="366"/>
      <c r="S47" s="366"/>
      <c r="T47" s="366"/>
      <c r="U47" s="366"/>
      <c r="V47" s="366"/>
      <c r="W47" s="366"/>
      <c r="X47" s="366"/>
      <c r="Y47" s="366"/>
      <c r="Z47" s="366"/>
      <c r="AA47" s="366"/>
      <c r="AB47" s="366"/>
    </row>
    <row r="48" spans="1:28" ht="9" customHeight="1">
      <c r="A48" s="366"/>
      <c r="B48" s="445"/>
      <c r="C48" s="446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8"/>
      <c r="O48" s="366"/>
      <c r="P48" s="366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366"/>
    </row>
    <row r="49" spans="1:28" ht="15.75">
      <c r="A49" s="366"/>
      <c r="B49" s="457" t="s">
        <v>165</v>
      </c>
      <c r="C49" s="458" t="s">
        <v>185</v>
      </c>
      <c r="D49" s="459"/>
      <c r="E49" s="459"/>
      <c r="F49" s="478">
        <f>+'Cash-Flow-2015-Leva'!J6</f>
        <v>2015</v>
      </c>
      <c r="G49" s="478"/>
      <c r="H49" s="478"/>
      <c r="I49" s="478"/>
      <c r="J49" s="460"/>
      <c r="K49" s="459"/>
      <c r="L49" s="459"/>
      <c r="M49" s="459"/>
      <c r="N49" s="461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  <c r="AA49" s="366"/>
      <c r="AB49" s="366"/>
    </row>
    <row r="50" spans="1:28" ht="15.75">
      <c r="A50" s="366"/>
      <c r="B50" s="368"/>
      <c r="C50" s="373">
        <f>1+C46</f>
        <v>12</v>
      </c>
      <c r="D50" s="369" t="s">
        <v>188</v>
      </c>
      <c r="E50" s="369"/>
      <c r="F50" s="378"/>
      <c r="G50" s="479">
        <f>+'Cash-Flow-2015-Leva'!J6</f>
        <v>2015</v>
      </c>
      <c r="H50" s="479"/>
      <c r="I50" s="479"/>
      <c r="J50" s="369" t="s">
        <v>189</v>
      </c>
      <c r="K50" s="381"/>
      <c r="L50" s="369"/>
      <c r="M50" s="369"/>
      <c r="N50" s="370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6"/>
      <c r="Z50" s="366"/>
      <c r="AA50" s="366"/>
      <c r="AB50" s="366"/>
    </row>
    <row r="51" spans="1:28" ht="15.75">
      <c r="A51" s="366"/>
      <c r="B51" s="368"/>
      <c r="C51" s="373"/>
      <c r="D51" s="369" t="s">
        <v>190</v>
      </c>
      <c r="E51" s="369"/>
      <c r="F51" s="474">
        <f>+'Cash-Flow-2015-Leva'!J6</f>
        <v>2015</v>
      </c>
      <c r="G51" s="474"/>
      <c r="H51" s="474"/>
      <c r="I51" s="474"/>
      <c r="J51" s="369" t="s">
        <v>259</v>
      </c>
      <c r="K51" s="369"/>
      <c r="L51" s="369"/>
      <c r="M51" s="369"/>
      <c r="N51" s="370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6"/>
      <c r="AA51" s="366"/>
      <c r="AB51" s="366"/>
    </row>
    <row r="52" spans="1:28" ht="15.75">
      <c r="A52" s="366"/>
      <c r="B52" s="368"/>
      <c r="C52" s="369"/>
      <c r="D52" s="369" t="s">
        <v>249</v>
      </c>
      <c r="E52" s="369"/>
      <c r="F52" s="369"/>
      <c r="G52" s="369"/>
      <c r="H52" s="369"/>
      <c r="I52" s="369"/>
      <c r="J52" s="369"/>
      <c r="K52" s="369"/>
      <c r="L52" s="369"/>
      <c r="M52" s="369"/>
      <c r="N52" s="370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</row>
    <row r="53" spans="1:28" ht="15.75">
      <c r="A53" s="366"/>
      <c r="B53" s="368"/>
      <c r="C53" s="373">
        <f>1+C50</f>
        <v>13</v>
      </c>
      <c r="D53" s="369" t="s">
        <v>191</v>
      </c>
      <c r="E53" s="467"/>
      <c r="F53" s="467"/>
      <c r="G53" s="467"/>
      <c r="H53" s="467"/>
      <c r="I53" s="467"/>
      <c r="J53" s="467"/>
      <c r="K53" s="467"/>
      <c r="L53" s="467"/>
      <c r="M53" s="467"/>
      <c r="N53" s="379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</row>
    <row r="54" spans="1:28" ht="15.75">
      <c r="A54" s="366"/>
      <c r="B54" s="368"/>
      <c r="C54" s="373"/>
      <c r="D54" s="369" t="s">
        <v>193</v>
      </c>
      <c r="E54" s="467"/>
      <c r="F54" s="467"/>
      <c r="G54" s="467"/>
      <c r="H54" s="467"/>
      <c r="I54" s="467"/>
      <c r="J54" s="467"/>
      <c r="K54" s="467"/>
      <c r="L54" s="467"/>
      <c r="M54" s="467"/>
      <c r="N54" s="379"/>
      <c r="O54" s="366"/>
      <c r="P54" s="366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</row>
    <row r="55" spans="1:28" ht="15.75">
      <c r="A55" s="366"/>
      <c r="B55" s="368"/>
      <c r="C55" s="373"/>
      <c r="D55" s="467" t="s">
        <v>192</v>
      </c>
      <c r="E55" s="467"/>
      <c r="F55" s="467"/>
      <c r="G55" s="467"/>
      <c r="H55" s="467"/>
      <c r="I55" s="467"/>
      <c r="J55" s="467"/>
      <c r="K55" s="467"/>
      <c r="L55" s="467"/>
      <c r="M55" s="467"/>
      <c r="N55" s="379"/>
      <c r="O55" s="366"/>
      <c r="P55" s="366"/>
      <c r="Q55" s="366"/>
      <c r="R55" s="366"/>
      <c r="S55" s="366"/>
      <c r="T55" s="366"/>
      <c r="U55" s="366"/>
      <c r="V55" s="366"/>
      <c r="W55" s="366"/>
      <c r="X55" s="366"/>
      <c r="Y55" s="366"/>
      <c r="Z55" s="366"/>
      <c r="AA55" s="366"/>
      <c r="AB55" s="366"/>
    </row>
    <row r="56" spans="1:28" ht="15.75">
      <c r="A56" s="366"/>
      <c r="B56" s="368"/>
      <c r="C56" s="373"/>
      <c r="D56" s="468" t="s">
        <v>250</v>
      </c>
      <c r="E56" s="369"/>
      <c r="F56" s="369"/>
      <c r="G56" s="369"/>
      <c r="H56" s="369"/>
      <c r="I56" s="369"/>
      <c r="J56" s="369"/>
      <c r="K56" s="369"/>
      <c r="L56" s="369"/>
      <c r="M56" s="369"/>
      <c r="N56" s="370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</row>
    <row r="57" spans="1:28" ht="15" customHeight="1">
      <c r="A57" s="366"/>
      <c r="B57" s="368"/>
      <c r="C57" s="369"/>
      <c r="D57" s="468" t="s">
        <v>195</v>
      </c>
      <c r="E57" s="369"/>
      <c r="F57" s="369"/>
      <c r="G57" s="369"/>
      <c r="H57" s="369"/>
      <c r="I57" s="369"/>
      <c r="J57" s="369"/>
      <c r="K57" s="369"/>
      <c r="L57" s="369"/>
      <c r="M57" s="369"/>
      <c r="N57" s="370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</row>
    <row r="58" spans="1:28" ht="15" customHeight="1">
      <c r="A58" s="366"/>
      <c r="B58" s="368"/>
      <c r="C58" s="373">
        <f>1+C53</f>
        <v>14</v>
      </c>
      <c r="D58" s="468" t="s">
        <v>251</v>
      </c>
      <c r="E58" s="369"/>
      <c r="F58" s="369"/>
      <c r="G58" s="369"/>
      <c r="H58" s="369"/>
      <c r="I58" s="369"/>
      <c r="J58" s="369"/>
      <c r="K58" s="369"/>
      <c r="L58" s="369"/>
      <c r="M58" s="369"/>
      <c r="N58" s="370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</row>
    <row r="59" spans="1:28" ht="15" customHeight="1">
      <c r="A59" s="366"/>
      <c r="B59" s="368"/>
      <c r="C59" s="373"/>
      <c r="D59" s="468" t="s">
        <v>252</v>
      </c>
      <c r="E59" s="369"/>
      <c r="F59" s="369"/>
      <c r="G59" s="369"/>
      <c r="H59" s="369"/>
      <c r="I59" s="369"/>
      <c r="J59" s="369"/>
      <c r="K59" s="369"/>
      <c r="L59" s="369"/>
      <c r="M59" s="369"/>
      <c r="N59" s="370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</row>
    <row r="60" spans="1:28" ht="15" customHeight="1">
      <c r="A60" s="366"/>
      <c r="B60" s="368"/>
      <c r="C60" s="369"/>
      <c r="D60" s="468" t="s">
        <v>194</v>
      </c>
      <c r="E60" s="369"/>
      <c r="F60" s="369"/>
      <c r="G60" s="369"/>
      <c r="H60" s="369"/>
      <c r="I60" s="369"/>
      <c r="J60" s="369"/>
      <c r="K60" s="369"/>
      <c r="L60" s="369"/>
      <c r="M60" s="438"/>
      <c r="N60" s="370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</row>
    <row r="61" spans="1:28" ht="15.75">
      <c r="A61" s="366"/>
      <c r="B61" s="368"/>
      <c r="C61" s="373"/>
      <c r="D61" s="380"/>
      <c r="E61" s="401" t="s">
        <v>204</v>
      </c>
      <c r="F61" s="402"/>
      <c r="G61" s="402"/>
      <c r="H61" s="402"/>
      <c r="I61" s="402"/>
      <c r="J61" s="402"/>
      <c r="K61" s="402"/>
      <c r="L61" s="406">
        <f>+'Cash-Flow-2015-Leva'!J6</f>
        <v>2015</v>
      </c>
      <c r="M61" s="439"/>
      <c r="N61" s="370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6"/>
      <c r="AA61" s="366"/>
      <c r="AB61" s="366"/>
    </row>
    <row r="62" spans="1:28" ht="15.75">
      <c r="A62" s="366"/>
      <c r="B62" s="368"/>
      <c r="C62" s="373"/>
      <c r="D62" s="380"/>
      <c r="E62" s="403" t="s">
        <v>203</v>
      </c>
      <c r="F62" s="404"/>
      <c r="G62" s="404"/>
      <c r="H62" s="404"/>
      <c r="I62" s="404"/>
      <c r="J62" s="404"/>
      <c r="K62" s="404"/>
      <c r="L62" s="405"/>
      <c r="M62" s="438"/>
      <c r="N62" s="370"/>
      <c r="O62" s="366"/>
      <c r="P62" s="366"/>
      <c r="Q62" s="366"/>
      <c r="R62" s="366"/>
      <c r="S62" s="366"/>
      <c r="T62" s="366"/>
      <c r="U62" s="366"/>
      <c r="V62" s="366"/>
      <c r="W62" s="366"/>
      <c r="X62" s="366"/>
      <c r="Y62" s="366"/>
      <c r="Z62" s="366"/>
      <c r="AA62" s="366"/>
      <c r="AB62" s="366"/>
    </row>
    <row r="63" spans="1:28" ht="15.75">
      <c r="A63" s="366"/>
      <c r="B63" s="368"/>
      <c r="C63" s="373">
        <f>1+C58</f>
        <v>15</v>
      </c>
      <c r="D63" s="369" t="s">
        <v>253</v>
      </c>
      <c r="E63" s="369"/>
      <c r="F63" s="369"/>
      <c r="G63" s="369"/>
      <c r="H63" s="369"/>
      <c r="I63" s="369"/>
      <c r="J63" s="369"/>
      <c r="K63" s="369"/>
      <c r="L63" s="369"/>
      <c r="M63" s="369"/>
      <c r="N63" s="370"/>
      <c r="O63" s="366"/>
      <c r="P63" s="366"/>
      <c r="Q63" s="366"/>
      <c r="R63" s="366"/>
      <c r="S63" s="366"/>
      <c r="T63" s="366"/>
      <c r="U63" s="366"/>
      <c r="V63" s="366"/>
      <c r="W63" s="366"/>
      <c r="X63" s="366"/>
      <c r="Y63" s="366"/>
      <c r="Z63" s="366"/>
      <c r="AA63" s="366"/>
      <c r="AB63" s="366"/>
    </row>
    <row r="64" spans="1:28" ht="15.75">
      <c r="A64" s="366"/>
      <c r="B64" s="368"/>
      <c r="C64" s="373"/>
      <c r="D64" s="369" t="s">
        <v>254</v>
      </c>
      <c r="E64" s="369"/>
      <c r="F64" s="369"/>
      <c r="G64" s="369"/>
      <c r="H64" s="369"/>
      <c r="I64" s="369"/>
      <c r="J64" s="369"/>
      <c r="K64" s="369"/>
      <c r="L64" s="369"/>
      <c r="M64" s="369"/>
      <c r="N64" s="370"/>
      <c r="O64" s="366"/>
      <c r="P64" s="366"/>
      <c r="Q64" s="366"/>
      <c r="R64" s="366"/>
      <c r="S64" s="366"/>
      <c r="T64" s="366"/>
      <c r="U64" s="366"/>
      <c r="V64" s="366"/>
      <c r="W64" s="366"/>
      <c r="X64" s="366"/>
      <c r="Y64" s="366"/>
      <c r="Z64" s="366"/>
      <c r="AA64" s="366"/>
      <c r="AB64" s="366"/>
    </row>
    <row r="65" spans="1:28" ht="15.75">
      <c r="A65" s="366"/>
      <c r="B65" s="368"/>
      <c r="C65" s="373"/>
      <c r="D65" s="369" t="s">
        <v>224</v>
      </c>
      <c r="E65" s="369"/>
      <c r="F65" s="369"/>
      <c r="G65" s="369"/>
      <c r="H65" s="369"/>
      <c r="I65" s="369"/>
      <c r="J65" s="369"/>
      <c r="K65" s="369"/>
      <c r="L65" s="369"/>
      <c r="M65" s="369"/>
      <c r="N65" s="370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6"/>
      <c r="AA65" s="366"/>
      <c r="AB65" s="366"/>
    </row>
    <row r="66" spans="1:28" ht="15.75">
      <c r="A66" s="366"/>
      <c r="B66" s="368"/>
      <c r="C66" s="373">
        <f>1+C63</f>
        <v>16</v>
      </c>
      <c r="D66" s="382" t="s">
        <v>255</v>
      </c>
      <c r="E66" s="369"/>
      <c r="F66" s="369"/>
      <c r="G66" s="369"/>
      <c r="H66" s="369"/>
      <c r="I66" s="369"/>
      <c r="J66" s="369"/>
      <c r="K66" s="369"/>
      <c r="L66" s="369"/>
      <c r="M66" s="369"/>
      <c r="N66" s="370"/>
      <c r="O66" s="366"/>
      <c r="P66" s="366"/>
      <c r="Q66" s="366"/>
      <c r="R66" s="366"/>
      <c r="S66" s="366"/>
      <c r="T66" s="366"/>
      <c r="U66" s="366"/>
      <c r="V66" s="366"/>
      <c r="W66" s="366"/>
      <c r="X66" s="366"/>
      <c r="Y66" s="366"/>
      <c r="Z66" s="366"/>
      <c r="AA66" s="366"/>
      <c r="AB66" s="366"/>
    </row>
    <row r="67" spans="1:28" ht="15.75">
      <c r="A67" s="366"/>
      <c r="B67" s="368"/>
      <c r="C67" s="373"/>
      <c r="D67" s="369" t="s">
        <v>202</v>
      </c>
      <c r="E67" s="474">
        <f>+'Cash-Flow-2015-Leva'!J6</f>
        <v>2015</v>
      </c>
      <c r="F67" s="474"/>
      <c r="G67" s="474"/>
      <c r="H67" s="474"/>
      <c r="I67" s="400" t="s">
        <v>256</v>
      </c>
      <c r="J67" s="369"/>
      <c r="K67" s="369"/>
      <c r="L67" s="369"/>
      <c r="M67" s="369"/>
      <c r="N67" s="370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</row>
    <row r="68" spans="1:28" ht="15.75">
      <c r="A68" s="366"/>
      <c r="B68" s="368"/>
      <c r="C68" s="373"/>
      <c r="D68" s="369" t="s">
        <v>205</v>
      </c>
      <c r="E68" s="369"/>
      <c r="F68" s="369"/>
      <c r="G68" s="369"/>
      <c r="H68" s="369"/>
      <c r="I68" s="369"/>
      <c r="J68" s="369"/>
      <c r="K68" s="407">
        <f>+'Cash-Flow-2015-Leva'!J6</f>
        <v>2015</v>
      </c>
      <c r="L68" s="381" t="s">
        <v>186</v>
      </c>
      <c r="M68" s="381"/>
      <c r="N68" s="370"/>
      <c r="O68" s="366"/>
      <c r="P68" s="366"/>
      <c r="Q68" s="366"/>
      <c r="R68" s="366"/>
      <c r="S68" s="366"/>
      <c r="T68" s="366"/>
      <c r="U68" s="366"/>
      <c r="V68" s="366"/>
      <c r="W68" s="366"/>
      <c r="X68" s="366"/>
      <c r="Y68" s="366"/>
      <c r="Z68" s="366"/>
      <c r="AA68" s="366"/>
      <c r="AB68" s="366"/>
    </row>
    <row r="69" spans="1:28" ht="15.75">
      <c r="A69" s="366"/>
      <c r="B69" s="368"/>
      <c r="C69" s="373">
        <f>1+C66</f>
        <v>17</v>
      </c>
      <c r="D69" s="469" t="s">
        <v>212</v>
      </c>
      <c r="E69" s="415"/>
      <c r="F69" s="415"/>
      <c r="G69" s="415"/>
      <c r="H69" s="476">
        <f>+'Cash-Flow-2015-Leva'!J6</f>
        <v>2015</v>
      </c>
      <c r="I69" s="476"/>
      <c r="J69" s="476"/>
      <c r="K69" s="415" t="s">
        <v>214</v>
      </c>
      <c r="L69" s="416"/>
      <c r="M69" s="417"/>
      <c r="N69" s="370"/>
      <c r="O69" s="366"/>
      <c r="P69" s="366"/>
      <c r="Q69" s="366"/>
      <c r="R69" s="366"/>
      <c r="S69" s="366"/>
      <c r="T69" s="366"/>
      <c r="U69" s="366"/>
      <c r="V69" s="366"/>
      <c r="W69" s="366"/>
      <c r="X69" s="366"/>
      <c r="Y69" s="366"/>
      <c r="Z69" s="366"/>
      <c r="AA69" s="366"/>
      <c r="AB69" s="366"/>
    </row>
    <row r="70" spans="1:28" ht="15.75">
      <c r="A70" s="366"/>
      <c r="B70" s="368"/>
      <c r="C70" s="373"/>
      <c r="D70" s="470" t="s">
        <v>213</v>
      </c>
      <c r="E70" s="422">
        <f>+'Cash-Flow-2015-Leva'!J6</f>
        <v>2015</v>
      </c>
      <c r="F70" s="472" t="s">
        <v>258</v>
      </c>
      <c r="G70" s="423"/>
      <c r="H70" s="423"/>
      <c r="I70" s="423"/>
      <c r="J70" s="423"/>
      <c r="K70" s="423"/>
      <c r="L70" s="423"/>
      <c r="M70" s="424"/>
      <c r="N70" s="412"/>
      <c r="O70" s="366"/>
      <c r="P70" s="366"/>
      <c r="Q70" s="366"/>
      <c r="R70" s="366"/>
      <c r="S70" s="366"/>
      <c r="T70" s="366"/>
      <c r="U70" s="366"/>
      <c r="V70" s="366"/>
      <c r="W70" s="366"/>
      <c r="X70" s="366"/>
      <c r="Y70" s="366"/>
      <c r="Z70" s="366"/>
      <c r="AA70" s="366"/>
      <c r="AB70" s="366"/>
    </row>
    <row r="71" spans="1:28" ht="15.75">
      <c r="A71" s="366"/>
      <c r="B71" s="368"/>
      <c r="C71" s="373"/>
      <c r="D71" s="470" t="s">
        <v>222</v>
      </c>
      <c r="E71" s="413"/>
      <c r="F71" s="413"/>
      <c r="G71" s="413"/>
      <c r="H71" s="413"/>
      <c r="I71" s="413"/>
      <c r="J71" s="413"/>
      <c r="K71" s="418"/>
      <c r="L71" s="419"/>
      <c r="M71" s="420"/>
      <c r="N71" s="370"/>
      <c r="O71" s="366"/>
      <c r="P71" s="366"/>
      <c r="Q71" s="366"/>
      <c r="R71" s="366"/>
      <c r="S71" s="366"/>
      <c r="T71" s="366"/>
      <c r="U71" s="366"/>
      <c r="V71" s="366"/>
      <c r="W71" s="366"/>
      <c r="X71" s="366"/>
      <c r="Y71" s="366"/>
      <c r="Z71" s="366"/>
      <c r="AA71" s="366"/>
      <c r="AB71" s="366"/>
    </row>
    <row r="72" spans="1:28" ht="15.75">
      <c r="A72" s="366"/>
      <c r="B72" s="368"/>
      <c r="C72" s="373"/>
      <c r="D72" s="471" t="s">
        <v>257</v>
      </c>
      <c r="E72" s="404"/>
      <c r="F72" s="404"/>
      <c r="G72" s="404"/>
      <c r="H72" s="404"/>
      <c r="I72" s="404"/>
      <c r="J72" s="404"/>
      <c r="K72" s="421"/>
      <c r="L72" s="425"/>
      <c r="M72" s="414"/>
      <c r="N72" s="370"/>
      <c r="O72" s="366"/>
      <c r="P72" s="366"/>
      <c r="Q72" s="366"/>
      <c r="R72" s="366"/>
      <c r="S72" s="366"/>
      <c r="T72" s="366"/>
      <c r="U72" s="366"/>
      <c r="V72" s="366"/>
      <c r="W72" s="366"/>
      <c r="X72" s="366"/>
      <c r="Y72" s="366"/>
      <c r="Z72" s="366"/>
      <c r="AA72" s="366"/>
      <c r="AB72" s="366"/>
    </row>
    <row r="73" spans="1:28" ht="9" customHeight="1">
      <c r="A73" s="366"/>
      <c r="B73" s="445"/>
      <c r="C73" s="446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8"/>
      <c r="O73" s="366"/>
      <c r="P73" s="366"/>
      <c r="Q73" s="366"/>
      <c r="R73" s="366"/>
      <c r="S73" s="366"/>
      <c r="T73" s="366"/>
      <c r="U73" s="366"/>
      <c r="V73" s="366"/>
      <c r="W73" s="366"/>
      <c r="X73" s="366"/>
      <c r="Y73" s="366"/>
      <c r="Z73" s="366"/>
      <c r="AA73" s="366"/>
      <c r="AB73" s="366"/>
    </row>
    <row r="74" spans="1:28" ht="15.75">
      <c r="A74" s="366"/>
      <c r="B74" s="371" t="s">
        <v>197</v>
      </c>
      <c r="C74" s="372" t="s">
        <v>167</v>
      </c>
      <c r="D74" s="369"/>
      <c r="E74" s="369"/>
      <c r="F74" s="369"/>
      <c r="G74" s="369"/>
      <c r="H74" s="369"/>
      <c r="I74" s="369"/>
      <c r="J74" s="369"/>
      <c r="K74" s="369"/>
      <c r="L74" s="369"/>
      <c r="M74" s="369"/>
      <c r="N74" s="370"/>
      <c r="O74" s="366"/>
      <c r="P74" s="366"/>
      <c r="Q74" s="366"/>
      <c r="R74" s="366"/>
      <c r="S74" s="366"/>
      <c r="T74" s="366"/>
      <c r="U74" s="366"/>
      <c r="V74" s="366"/>
      <c r="W74" s="366"/>
      <c r="X74" s="366"/>
      <c r="Y74" s="366"/>
      <c r="Z74" s="366"/>
      <c r="AA74" s="366"/>
      <c r="AB74" s="366"/>
    </row>
    <row r="75" spans="1:28" ht="15.75">
      <c r="A75" s="366"/>
      <c r="B75" s="368"/>
      <c r="C75" s="373">
        <f>1+C69</f>
        <v>18</v>
      </c>
      <c r="D75" s="384" t="s">
        <v>168</v>
      </c>
      <c r="E75" s="384"/>
      <c r="F75" s="384"/>
      <c r="G75" s="384"/>
      <c r="H75" s="384"/>
      <c r="I75" s="384"/>
      <c r="J75" s="384"/>
      <c r="K75" s="384"/>
      <c r="L75" s="384"/>
      <c r="M75" s="384"/>
      <c r="N75" s="385"/>
      <c r="O75" s="366"/>
      <c r="P75" s="366"/>
      <c r="Q75" s="366"/>
      <c r="R75" s="366"/>
      <c r="S75" s="366"/>
      <c r="T75" s="366"/>
      <c r="U75" s="366"/>
      <c r="V75" s="366"/>
      <c r="W75" s="366"/>
      <c r="X75" s="366"/>
      <c r="Y75" s="366"/>
      <c r="Z75" s="366"/>
      <c r="AA75" s="366"/>
      <c r="AB75" s="366"/>
    </row>
    <row r="76" spans="1:28" ht="15.75">
      <c r="A76" s="366"/>
      <c r="B76" s="368"/>
      <c r="C76" s="373">
        <f>1+C75</f>
        <v>19</v>
      </c>
      <c r="D76" s="384" t="s">
        <v>169</v>
      </c>
      <c r="E76" s="384"/>
      <c r="F76" s="384"/>
      <c r="G76" s="384"/>
      <c r="H76" s="384"/>
      <c r="I76" s="384"/>
      <c r="J76" s="384"/>
      <c r="K76" s="384"/>
      <c r="L76" s="384"/>
      <c r="M76" s="384"/>
      <c r="N76" s="385"/>
      <c r="O76" s="366"/>
      <c r="P76" s="366"/>
      <c r="Q76" s="366"/>
      <c r="R76" s="366"/>
      <c r="S76" s="366"/>
      <c r="T76" s="366"/>
      <c r="U76" s="366"/>
      <c r="V76" s="366"/>
      <c r="W76" s="366"/>
      <c r="X76" s="366"/>
      <c r="Y76" s="366"/>
      <c r="Z76" s="366"/>
      <c r="AA76" s="366"/>
      <c r="AB76" s="366"/>
    </row>
    <row r="77" spans="1:28" ht="15.75">
      <c r="A77" s="366"/>
      <c r="B77" s="368"/>
      <c r="C77" s="369"/>
      <c r="D77" s="384" t="s">
        <v>170</v>
      </c>
      <c r="E77" s="384"/>
      <c r="F77" s="384"/>
      <c r="G77" s="384"/>
      <c r="H77" s="384"/>
      <c r="I77" s="384"/>
      <c r="J77" s="384"/>
      <c r="K77" s="384"/>
      <c r="L77" s="384"/>
      <c r="M77" s="384"/>
      <c r="N77" s="385"/>
      <c r="O77" s="366"/>
      <c r="P77" s="366"/>
      <c r="Q77" s="366"/>
      <c r="R77" s="366"/>
      <c r="S77" s="366"/>
      <c r="T77" s="366"/>
      <c r="U77" s="366"/>
      <c r="V77" s="366"/>
      <c r="W77" s="366"/>
      <c r="X77" s="366"/>
      <c r="Y77" s="366"/>
      <c r="Z77" s="366"/>
      <c r="AA77" s="366"/>
      <c r="AB77" s="366"/>
    </row>
    <row r="78" spans="1:28" ht="15.75">
      <c r="A78" s="366"/>
      <c r="B78" s="368"/>
      <c r="C78" s="369"/>
      <c r="D78" s="384" t="s">
        <v>171</v>
      </c>
      <c r="E78" s="384"/>
      <c r="F78" s="384"/>
      <c r="G78" s="384"/>
      <c r="H78" s="384"/>
      <c r="I78" s="384"/>
      <c r="J78" s="384"/>
      <c r="K78" s="384"/>
      <c r="L78" s="384"/>
      <c r="M78" s="384"/>
      <c r="N78" s="385"/>
      <c r="O78" s="366"/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</row>
    <row r="79" spans="1:28" ht="15.75">
      <c r="A79" s="366"/>
      <c r="B79" s="368"/>
      <c r="C79" s="369"/>
      <c r="D79" s="384" t="s">
        <v>172</v>
      </c>
      <c r="E79" s="384"/>
      <c r="F79" s="384"/>
      <c r="G79" s="384"/>
      <c r="H79" s="384"/>
      <c r="I79" s="384"/>
      <c r="J79" s="384"/>
      <c r="K79" s="384"/>
      <c r="L79" s="384"/>
      <c r="M79" s="384"/>
      <c r="N79" s="385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</row>
    <row r="80" spans="1:28" ht="15.75">
      <c r="A80" s="366"/>
      <c r="B80" s="368"/>
      <c r="C80" s="369"/>
      <c r="D80" s="384" t="s">
        <v>173</v>
      </c>
      <c r="E80" s="384"/>
      <c r="F80" s="384"/>
      <c r="G80" s="384"/>
      <c r="H80" s="384"/>
      <c r="I80" s="384"/>
      <c r="J80" s="384"/>
      <c r="K80" s="384"/>
      <c r="L80" s="384"/>
      <c r="M80" s="384"/>
      <c r="N80" s="385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</row>
    <row r="81" spans="1:28" ht="15.75">
      <c r="A81" s="366"/>
      <c r="B81" s="368"/>
      <c r="C81" s="369"/>
      <c r="D81" s="384" t="s">
        <v>196</v>
      </c>
      <c r="E81" s="384"/>
      <c r="F81" s="384"/>
      <c r="G81" s="384"/>
      <c r="H81" s="384"/>
      <c r="I81" s="384"/>
      <c r="J81" s="384"/>
      <c r="K81" s="384"/>
      <c r="L81" s="384"/>
      <c r="M81" s="384"/>
      <c r="N81" s="385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</row>
    <row r="82" spans="1:28" ht="3" customHeight="1" thickBot="1">
      <c r="A82" s="366"/>
      <c r="B82" s="386"/>
      <c r="C82" s="387"/>
      <c r="D82" s="388"/>
      <c r="E82" s="387"/>
      <c r="F82" s="387"/>
      <c r="G82" s="387"/>
      <c r="H82" s="387"/>
      <c r="I82" s="387"/>
      <c r="J82" s="387"/>
      <c r="K82" s="387"/>
      <c r="L82" s="387"/>
      <c r="M82" s="387"/>
      <c r="N82" s="389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</row>
    <row r="83" spans="1:28" ht="16.5" thickTop="1">
      <c r="A83" s="366"/>
      <c r="B83" s="390"/>
      <c r="C83" s="390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90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</row>
    <row r="84" spans="1:28" ht="15.75">
      <c r="A84" s="366"/>
      <c r="B84" s="390"/>
      <c r="C84" s="390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90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</row>
    <row r="85" spans="1:28" ht="15.75">
      <c r="A85" s="366"/>
      <c r="B85" s="390"/>
      <c r="C85" s="390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</row>
    <row r="86" spans="1:28" ht="15.75">
      <c r="A86" s="366"/>
      <c r="B86" s="390"/>
      <c r="C86" s="390"/>
      <c r="D86" s="390"/>
      <c r="E86" s="390"/>
      <c r="F86" s="390"/>
      <c r="G86" s="390"/>
      <c r="H86" s="390"/>
      <c r="I86" s="390"/>
      <c r="J86" s="390"/>
      <c r="K86" s="390"/>
      <c r="L86" s="390"/>
      <c r="M86" s="390"/>
      <c r="N86" s="390"/>
      <c r="O86" s="366"/>
      <c r="P86" s="366"/>
      <c r="Q86" s="366"/>
      <c r="R86" s="366"/>
      <c r="S86" s="366"/>
      <c r="T86" s="366"/>
      <c r="U86" s="366"/>
      <c r="V86" s="366"/>
      <c r="W86" s="366"/>
      <c r="X86" s="366"/>
      <c r="Y86" s="366"/>
      <c r="Z86" s="366"/>
      <c r="AA86" s="366"/>
      <c r="AB86" s="366"/>
    </row>
    <row r="87" spans="1:28" ht="15.75">
      <c r="A87" s="366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66"/>
      <c r="P87" s="366"/>
      <c r="Q87" s="366"/>
      <c r="R87" s="366"/>
      <c r="S87" s="366"/>
      <c r="T87" s="366"/>
      <c r="U87" s="366"/>
      <c r="V87" s="366"/>
      <c r="W87" s="366"/>
      <c r="X87" s="366"/>
      <c r="Y87" s="366"/>
      <c r="Z87" s="366"/>
      <c r="AA87" s="366"/>
      <c r="AB87" s="366"/>
    </row>
    <row r="88" spans="1:28" ht="15.75">
      <c r="A88" s="366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90"/>
      <c r="O88" s="366"/>
      <c r="P88" s="366"/>
      <c r="Q88" s="366"/>
      <c r="R88" s="366"/>
      <c r="S88" s="366"/>
      <c r="T88" s="366"/>
      <c r="U88" s="366"/>
      <c r="V88" s="366"/>
      <c r="W88" s="366"/>
      <c r="X88" s="366"/>
      <c r="Y88" s="366"/>
      <c r="Z88" s="366"/>
      <c r="AA88" s="366"/>
      <c r="AB88" s="366"/>
    </row>
    <row r="89" spans="1:28" ht="15.75">
      <c r="A89" s="366"/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  <c r="O89" s="366"/>
      <c r="P89" s="366"/>
      <c r="Q89" s="366"/>
      <c r="R89" s="366"/>
      <c r="S89" s="366"/>
      <c r="T89" s="366"/>
      <c r="U89" s="366"/>
      <c r="V89" s="366"/>
      <c r="W89" s="366"/>
      <c r="X89" s="366"/>
      <c r="Y89" s="366"/>
      <c r="Z89" s="366"/>
      <c r="AA89" s="366"/>
      <c r="AB89" s="366"/>
    </row>
    <row r="90" spans="1:28" ht="15.75">
      <c r="A90" s="366"/>
      <c r="B90" s="390"/>
      <c r="C90" s="390"/>
      <c r="D90" s="390"/>
      <c r="E90" s="390"/>
      <c r="F90" s="390"/>
      <c r="G90" s="390"/>
      <c r="H90" s="390"/>
      <c r="I90" s="390"/>
      <c r="J90" s="390"/>
      <c r="K90" s="390"/>
      <c r="L90" s="390"/>
      <c r="M90" s="390"/>
      <c r="N90" s="390"/>
      <c r="O90" s="366"/>
      <c r="P90" s="366"/>
      <c r="Q90" s="366"/>
      <c r="R90" s="366"/>
      <c r="S90" s="366"/>
      <c r="T90" s="366"/>
      <c r="U90" s="366"/>
      <c r="V90" s="366"/>
      <c r="W90" s="366"/>
      <c r="X90" s="366"/>
      <c r="Y90" s="366"/>
      <c r="Z90" s="366"/>
      <c r="AA90" s="366"/>
      <c r="AB90" s="366"/>
    </row>
    <row r="91" spans="1:28" ht="15.75">
      <c r="A91" s="366"/>
      <c r="B91" s="390"/>
      <c r="C91" s="390"/>
      <c r="D91" s="390"/>
      <c r="E91" s="390"/>
      <c r="F91" s="390"/>
      <c r="G91" s="390"/>
      <c r="H91" s="390"/>
      <c r="I91" s="390"/>
      <c r="J91" s="390"/>
      <c r="K91" s="390"/>
      <c r="L91" s="390"/>
      <c r="M91" s="390"/>
      <c r="N91" s="390"/>
      <c r="O91" s="366"/>
      <c r="P91" s="366"/>
      <c r="Q91" s="366"/>
      <c r="R91" s="366"/>
      <c r="S91" s="366"/>
      <c r="T91" s="366"/>
      <c r="U91" s="366"/>
      <c r="V91" s="366"/>
      <c r="W91" s="366"/>
      <c r="X91" s="366"/>
      <c r="Y91" s="366"/>
      <c r="Z91" s="366"/>
      <c r="AA91" s="366"/>
      <c r="AB91" s="366"/>
    </row>
    <row r="92" spans="1:28" ht="15.75">
      <c r="A92" s="366"/>
      <c r="B92" s="390"/>
      <c r="C92" s="390"/>
      <c r="D92" s="390"/>
      <c r="E92" s="390"/>
      <c r="F92" s="390"/>
      <c r="G92" s="390"/>
      <c r="H92" s="390"/>
      <c r="I92" s="390"/>
      <c r="J92" s="390"/>
      <c r="K92" s="390"/>
      <c r="L92" s="390"/>
      <c r="M92" s="390"/>
      <c r="N92" s="390"/>
      <c r="O92" s="366"/>
      <c r="P92" s="366"/>
      <c r="Q92" s="366"/>
      <c r="R92" s="366"/>
      <c r="S92" s="366"/>
      <c r="T92" s="366"/>
      <c r="U92" s="366"/>
      <c r="V92" s="366"/>
      <c r="W92" s="366"/>
      <c r="X92" s="366"/>
      <c r="Y92" s="366"/>
      <c r="Z92" s="366"/>
      <c r="AA92" s="366"/>
      <c r="AB92" s="366"/>
    </row>
    <row r="93" spans="1:28" ht="15.75">
      <c r="A93" s="366"/>
      <c r="B93" s="390"/>
      <c r="C93" s="390"/>
      <c r="D93" s="390"/>
      <c r="E93" s="390"/>
      <c r="F93" s="390"/>
      <c r="G93" s="390"/>
      <c r="H93" s="390"/>
      <c r="I93" s="390"/>
      <c r="J93" s="390"/>
      <c r="K93" s="390"/>
      <c r="L93" s="390"/>
      <c r="M93" s="390"/>
      <c r="N93" s="390"/>
      <c r="O93" s="366"/>
      <c r="P93" s="366"/>
      <c r="Q93" s="366"/>
      <c r="R93" s="366"/>
      <c r="S93" s="366"/>
      <c r="T93" s="366"/>
      <c r="U93" s="366"/>
      <c r="V93" s="366"/>
      <c r="W93" s="366"/>
      <c r="X93" s="366"/>
      <c r="Y93" s="366"/>
      <c r="Z93" s="366"/>
      <c r="AA93" s="366"/>
      <c r="AB93" s="366"/>
    </row>
    <row r="94" spans="1:28" ht="15.75">
      <c r="A94" s="366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66"/>
      <c r="P94" s="366"/>
      <c r="Q94" s="366"/>
      <c r="R94" s="366"/>
      <c r="S94" s="366"/>
      <c r="T94" s="366"/>
      <c r="U94" s="366"/>
      <c r="V94" s="366"/>
      <c r="W94" s="366"/>
      <c r="X94" s="366"/>
      <c r="Y94" s="366"/>
      <c r="Z94" s="366"/>
      <c r="AA94" s="366"/>
      <c r="AB94" s="366"/>
    </row>
    <row r="95" spans="1:28" ht="15.75">
      <c r="A95" s="366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90"/>
      <c r="O95" s="366"/>
      <c r="P95" s="366"/>
      <c r="Q95" s="366"/>
      <c r="R95" s="366"/>
      <c r="S95" s="366"/>
      <c r="T95" s="366"/>
      <c r="U95" s="366"/>
      <c r="V95" s="366"/>
      <c r="W95" s="366"/>
      <c r="X95" s="366"/>
      <c r="Y95" s="366"/>
      <c r="Z95" s="366"/>
      <c r="AA95" s="366"/>
      <c r="AB95" s="366"/>
    </row>
    <row r="96" spans="1:28" ht="15.75">
      <c r="A96" s="366"/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90"/>
      <c r="O96" s="366"/>
      <c r="P96" s="366"/>
      <c r="Q96" s="366"/>
      <c r="R96" s="366"/>
      <c r="S96" s="366"/>
      <c r="T96" s="366"/>
      <c r="U96" s="366"/>
      <c r="V96" s="366"/>
      <c r="W96" s="366"/>
      <c r="X96" s="366"/>
      <c r="Y96" s="366"/>
      <c r="Z96" s="366"/>
      <c r="AA96" s="366"/>
      <c r="AB96" s="366"/>
    </row>
    <row r="97" spans="1:28" ht="15.75">
      <c r="A97" s="366"/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90"/>
      <c r="O97" s="366"/>
      <c r="P97" s="366"/>
      <c r="Q97" s="366"/>
      <c r="R97" s="366"/>
      <c r="S97" s="366"/>
      <c r="T97" s="366"/>
      <c r="U97" s="366"/>
      <c r="V97" s="366"/>
      <c r="W97" s="366"/>
      <c r="X97" s="366"/>
      <c r="Y97" s="366"/>
      <c r="Z97" s="366"/>
      <c r="AA97" s="366"/>
      <c r="AB97" s="366"/>
    </row>
    <row r="98" spans="1:28" ht="15" customHeight="1">
      <c r="A98" s="366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90"/>
      <c r="O98" s="366"/>
      <c r="P98" s="366"/>
      <c r="Q98" s="366"/>
      <c r="R98" s="366"/>
      <c r="S98" s="366"/>
      <c r="T98" s="366"/>
      <c r="U98" s="366"/>
      <c r="V98" s="366"/>
      <c r="W98" s="366"/>
      <c r="X98" s="366"/>
      <c r="Y98" s="366"/>
      <c r="Z98" s="366"/>
      <c r="AA98" s="366"/>
      <c r="AB98" s="366"/>
    </row>
    <row r="99" spans="1:28" ht="15" customHeight="1">
      <c r="A99" s="366"/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90"/>
      <c r="O99" s="366"/>
      <c r="P99" s="366"/>
      <c r="Q99" s="366"/>
      <c r="R99" s="366"/>
      <c r="S99" s="366"/>
      <c r="T99" s="366"/>
      <c r="U99" s="366"/>
      <c r="V99" s="366"/>
      <c r="W99" s="366"/>
      <c r="X99" s="366"/>
      <c r="Y99" s="366"/>
      <c r="Z99" s="366"/>
      <c r="AA99" s="366"/>
      <c r="AB99" s="366"/>
    </row>
    <row r="100" spans="1:28" ht="15" customHeight="1">
      <c r="A100" s="366"/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90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</row>
    <row r="101" spans="1:28" ht="15" customHeight="1">
      <c r="A101" s="366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90"/>
      <c r="O101" s="366"/>
      <c r="P101" s="366"/>
      <c r="Q101" s="366"/>
      <c r="R101" s="366"/>
      <c r="S101" s="366"/>
      <c r="T101" s="366"/>
      <c r="U101" s="366"/>
      <c r="V101" s="366"/>
      <c r="W101" s="366"/>
      <c r="X101" s="366"/>
      <c r="Y101" s="366"/>
      <c r="Z101" s="366"/>
      <c r="AA101" s="366"/>
      <c r="AB101" s="366"/>
    </row>
    <row r="102" spans="1:28" ht="15.75">
      <c r="A102" s="366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90"/>
      <c r="O102" s="366"/>
      <c r="P102" s="366"/>
      <c r="Q102" s="366"/>
      <c r="R102" s="366"/>
      <c r="S102" s="366"/>
      <c r="T102" s="366"/>
      <c r="U102" s="366"/>
      <c r="V102" s="366"/>
      <c r="W102" s="366"/>
      <c r="X102" s="366"/>
      <c r="Y102" s="366"/>
      <c r="Z102" s="366"/>
      <c r="AA102" s="366"/>
      <c r="AB102" s="366"/>
    </row>
  </sheetData>
  <sheetProtection password="889B" sheet="1" objects="1" scenarios="1"/>
  <mergeCells count="7">
    <mergeCell ref="E67:H67"/>
    <mergeCell ref="H7:I7"/>
    <mergeCell ref="H69:J69"/>
    <mergeCell ref="F18:I18"/>
    <mergeCell ref="F49:I49"/>
    <mergeCell ref="F51:I51"/>
    <mergeCell ref="G50:I50"/>
  </mergeCells>
  <printOptions/>
  <pageMargins left="0.15748031496062992" right="0.15748031496062992" top="0.35433070866141736" bottom="0.1968503937007874" header="0.15748031496062992" footer="0.15748031496062992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48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4"/>
  <sheetViews>
    <sheetView tabSelected="1" zoomScale="75" zoomScaleNormal="75" zoomScalePageLayoutView="0" workbookViewId="0" topLeftCell="A3">
      <pane xSplit="2" ySplit="13" topLeftCell="C16" activePane="bottomRight" state="frozen"/>
      <selection pane="topLeft" activeCell="A3" sqref="A3"/>
      <selection pane="topRight" activeCell="E3" sqref="E3"/>
      <selection pane="bottomLeft" activeCell="A17" sqref="A17"/>
      <selection pane="bottomRight" activeCell="J82" sqref="J82"/>
    </sheetView>
  </sheetViews>
  <sheetFormatPr defaultColWidth="9.140625" defaultRowHeight="15"/>
  <cols>
    <col min="1" max="1" width="3.7109375" style="277" customWidth="1"/>
    <col min="2" max="2" width="75.7109375" style="277" customWidth="1"/>
    <col min="3" max="3" width="0.71875" style="277" customWidth="1"/>
    <col min="4" max="5" width="17.140625" style="277" customWidth="1"/>
    <col min="6" max="6" width="0.71875" style="277" customWidth="1"/>
    <col min="7" max="8" width="17.140625" style="277" customWidth="1"/>
    <col min="9" max="9" width="0.71875" style="277" customWidth="1"/>
    <col min="10" max="10" width="17.140625" style="277" customWidth="1"/>
    <col min="11" max="11" width="0.71875" style="277" customWidth="1"/>
    <col min="12" max="12" width="17.140625" style="277" customWidth="1"/>
    <col min="13" max="15" width="0" style="277" hidden="1" customWidth="1"/>
    <col min="16" max="16" width="3.57421875" style="277" customWidth="1"/>
    <col min="17" max="17" width="55.8515625" style="277" customWidth="1"/>
    <col min="18" max="18" width="3.140625" style="277" customWidth="1"/>
    <col min="19" max="20" width="9.140625" style="277" customWidth="1"/>
    <col min="21" max="21" width="5.28125" style="277" customWidth="1"/>
    <col min="22" max="16384" width="9.140625" style="277" customWidth="1"/>
  </cols>
  <sheetData>
    <row r="1" spans="1:19" s="5" customFormat="1" ht="15.75">
      <c r="A1" s="8"/>
      <c r="B1" s="122"/>
      <c r="C1" s="123"/>
      <c r="D1" s="2"/>
      <c r="E1" s="123"/>
      <c r="F1" s="123"/>
      <c r="G1" s="123"/>
      <c r="H1" s="2"/>
      <c r="I1" s="123"/>
      <c r="J1" s="2"/>
      <c r="K1" s="123"/>
      <c r="L1" s="2"/>
      <c r="P1" s="1"/>
      <c r="S1" s="6"/>
    </row>
    <row r="2" spans="1:19" s="5" customFormat="1" ht="9" customHeight="1" hidden="1">
      <c r="A2" s="8"/>
      <c r="B2" s="124"/>
      <c r="C2" s="2"/>
      <c r="D2" s="2"/>
      <c r="E2" s="2"/>
      <c r="F2" s="2"/>
      <c r="G2" s="2"/>
      <c r="H2" s="2"/>
      <c r="I2" s="2"/>
      <c r="J2" s="2"/>
      <c r="K2" s="2"/>
      <c r="L2" s="2"/>
      <c r="P2" s="1"/>
      <c r="S2" s="6"/>
    </row>
    <row r="3" spans="1:19" s="5" customFormat="1" ht="15.75" customHeight="1">
      <c r="A3" s="221"/>
      <c r="B3" s="233" t="s">
        <v>143</v>
      </c>
      <c r="C3" s="219"/>
      <c r="D3" s="243" t="s">
        <v>141</v>
      </c>
      <c r="E3" s="244" t="s">
        <v>107</v>
      </c>
      <c r="F3" s="219"/>
      <c r="G3" s="241" t="s">
        <v>150</v>
      </c>
      <c r="H3" s="241"/>
      <c r="I3" s="219"/>
      <c r="J3" s="242" t="s">
        <v>142</v>
      </c>
      <c r="K3" s="219"/>
      <c r="L3" s="220"/>
      <c r="M3" s="221"/>
      <c r="N3" s="221"/>
      <c r="P3" s="219"/>
      <c r="S3" s="6"/>
    </row>
    <row r="4" spans="1:17" s="218" customFormat="1" ht="20.25" customHeight="1">
      <c r="A4" s="221"/>
      <c r="B4" s="473" t="s">
        <v>263</v>
      </c>
      <c r="C4" s="222"/>
      <c r="D4" s="451" t="s">
        <v>264</v>
      </c>
      <c r="E4" s="453">
        <v>6507</v>
      </c>
      <c r="F4" s="223"/>
      <c r="G4" s="485" t="s">
        <v>265</v>
      </c>
      <c r="H4" s="486"/>
      <c r="I4" s="220"/>
      <c r="J4" s="480" t="s">
        <v>266</v>
      </c>
      <c r="K4" s="481"/>
      <c r="L4" s="482"/>
      <c r="M4" s="123"/>
      <c r="N4" s="2"/>
      <c r="O4" s="217"/>
      <c r="P4" s="226"/>
      <c r="Q4" s="5"/>
    </row>
    <row r="5" spans="1:17" s="218" customFormat="1" ht="4.5" customHeight="1">
      <c r="A5" s="221"/>
      <c r="B5" s="224"/>
      <c r="C5" s="222"/>
      <c r="D5" s="225"/>
      <c r="E5" s="226"/>
      <c r="F5" s="223"/>
      <c r="G5" s="226"/>
      <c r="H5" s="226"/>
      <c r="I5" s="223"/>
      <c r="J5" s="220"/>
      <c r="K5" s="219"/>
      <c r="L5" s="220"/>
      <c r="M5" s="2"/>
      <c r="N5" s="2"/>
      <c r="O5" s="217"/>
      <c r="P5" s="226"/>
      <c r="Q5" s="5"/>
    </row>
    <row r="6" spans="1:17" s="218" customFormat="1" ht="19.5" customHeight="1">
      <c r="A6" s="221"/>
      <c r="B6" s="239" t="s">
        <v>146</v>
      </c>
      <c r="C6" s="234"/>
      <c r="D6" s="239"/>
      <c r="E6" s="236"/>
      <c r="F6" s="236"/>
      <c r="G6" s="236"/>
      <c r="H6" s="236" t="s">
        <v>181</v>
      </c>
      <c r="I6" s="223"/>
      <c r="J6" s="392">
        <v>2015</v>
      </c>
      <c r="K6" s="240"/>
      <c r="L6" s="240"/>
      <c r="M6" s="219"/>
      <c r="N6" s="220"/>
      <c r="O6" s="217"/>
      <c r="P6" s="226"/>
      <c r="Q6" s="5"/>
    </row>
    <row r="7" spans="1:17" s="218" customFormat="1" ht="2.25" customHeight="1">
      <c r="A7" s="223"/>
      <c r="B7" s="237"/>
      <c r="C7" s="237"/>
      <c r="D7" s="237"/>
      <c r="E7" s="238"/>
      <c r="F7" s="223"/>
      <c r="G7" s="227"/>
      <c r="H7" s="228"/>
      <c r="I7" s="223"/>
      <c r="J7" s="226"/>
      <c r="K7" s="226"/>
      <c r="L7" s="223"/>
      <c r="M7" s="226"/>
      <c r="N7" s="226"/>
      <c r="O7" s="217"/>
      <c r="P7" s="226"/>
      <c r="Q7" s="5"/>
    </row>
    <row r="8" spans="1:25" s="5" customFormat="1" ht="18.75" customHeight="1" thickBot="1">
      <c r="A8" s="221"/>
      <c r="B8" s="239" t="s">
        <v>145</v>
      </c>
      <c r="C8" s="234"/>
      <c r="D8" s="235"/>
      <c r="E8" s="235"/>
      <c r="F8" s="222"/>
      <c r="G8" s="225"/>
      <c r="H8" s="245"/>
      <c r="I8" s="222"/>
      <c r="J8" s="399" t="s">
        <v>144</v>
      </c>
      <c r="K8" s="222"/>
      <c r="L8" s="450" t="s">
        <v>225</v>
      </c>
      <c r="M8" s="229"/>
      <c r="N8" s="229"/>
      <c r="O8" s="3"/>
      <c r="P8" s="219"/>
      <c r="Q8" s="221"/>
      <c r="R8" s="221"/>
      <c r="S8" s="4"/>
      <c r="T8" s="4"/>
      <c r="U8" s="4"/>
      <c r="V8" s="4"/>
      <c r="Y8" s="6"/>
    </row>
    <row r="9" spans="1:27" s="5" customFormat="1" ht="6.75" customHeight="1" thickBot="1">
      <c r="A9" s="221"/>
      <c r="B9" s="230"/>
      <c r="C9" s="222"/>
      <c r="D9" s="231"/>
      <c r="E9" s="231"/>
      <c r="F9" s="222"/>
      <c r="G9" s="231"/>
      <c r="H9" s="231"/>
      <c r="I9" s="222"/>
      <c r="J9" s="231"/>
      <c r="K9" s="222"/>
      <c r="L9" s="231"/>
      <c r="M9" s="232"/>
      <c r="N9" s="232"/>
      <c r="O9" s="9"/>
      <c r="P9" s="262"/>
      <c r="Q9" s="273"/>
      <c r="R9" s="219"/>
      <c r="S9" s="4"/>
      <c r="T9" s="4"/>
      <c r="U9" s="4"/>
      <c r="V9" s="4"/>
      <c r="W9" s="4"/>
      <c r="X9" s="4"/>
      <c r="Y9" s="6"/>
      <c r="Z9" s="4"/>
      <c r="AA9" s="4"/>
    </row>
    <row r="10" spans="1:27" s="5" customFormat="1" ht="62.25" customHeight="1">
      <c r="A10" s="221"/>
      <c r="B10" s="426"/>
      <c r="C10" s="222"/>
      <c r="D10" s="427" t="s">
        <v>220</v>
      </c>
      <c r="E10" s="437" t="s">
        <v>215</v>
      </c>
      <c r="F10" s="222"/>
      <c r="G10" s="429" t="s">
        <v>216</v>
      </c>
      <c r="H10" s="430" t="s">
        <v>217</v>
      </c>
      <c r="I10" s="222"/>
      <c r="J10" s="432" t="s">
        <v>218</v>
      </c>
      <c r="K10" s="222"/>
      <c r="L10" s="435" t="s">
        <v>219</v>
      </c>
      <c r="M10" s="125"/>
      <c r="N10" s="10"/>
      <c r="O10" s="10"/>
      <c r="P10" s="263"/>
      <c r="Q10" s="11" t="s">
        <v>0</v>
      </c>
      <c r="R10" s="219"/>
      <c r="S10" s="4"/>
      <c r="T10" s="4"/>
      <c r="U10" s="4"/>
      <c r="V10" s="4"/>
      <c r="W10" s="4"/>
      <c r="X10" s="4"/>
      <c r="Y10" s="4"/>
      <c r="Z10" s="4"/>
      <c r="AA10" s="4"/>
    </row>
    <row r="11" spans="1:27" s="5" customFormat="1" ht="18" customHeight="1" thickBot="1">
      <c r="A11" s="221"/>
      <c r="B11" s="278" t="s">
        <v>1</v>
      </c>
      <c r="C11" s="222"/>
      <c r="D11" s="428">
        <f>+J6</f>
        <v>2015</v>
      </c>
      <c r="E11" s="434" t="str">
        <f>+J8</f>
        <v>31.12.2015 г.</v>
      </c>
      <c r="F11" s="222"/>
      <c r="G11" s="431">
        <f>+J6</f>
        <v>2015</v>
      </c>
      <c r="H11" s="431" t="str">
        <f>+J8</f>
        <v>31.12.2015 г.</v>
      </c>
      <c r="I11" s="222"/>
      <c r="J11" s="433" t="str">
        <f>+J8</f>
        <v>31.12.2015 г.</v>
      </c>
      <c r="K11" s="222"/>
      <c r="L11" s="436" t="str">
        <f>+J8</f>
        <v>31.12.2015 г.</v>
      </c>
      <c r="M11" s="126" t="s">
        <v>2</v>
      </c>
      <c r="N11" s="12" t="s">
        <v>2</v>
      </c>
      <c r="O11" s="12"/>
      <c r="P11" s="264"/>
      <c r="Q11" s="216"/>
      <c r="R11" s="274"/>
      <c r="S11" s="4"/>
      <c r="T11" s="4"/>
      <c r="U11" s="4"/>
      <c r="V11" s="4"/>
      <c r="W11" s="4"/>
      <c r="X11" s="4"/>
      <c r="Y11" s="4"/>
      <c r="Z11" s="4"/>
      <c r="AA11" s="4"/>
    </row>
    <row r="12" spans="1:27" s="5" customFormat="1" ht="15.75" hidden="1">
      <c r="A12" s="221"/>
      <c r="B12" s="179"/>
      <c r="C12" s="222"/>
      <c r="D12" s="13"/>
      <c r="E12" s="13"/>
      <c r="F12" s="222"/>
      <c r="G12" s="13"/>
      <c r="H12" s="13"/>
      <c r="I12" s="222"/>
      <c r="J12" s="13"/>
      <c r="K12" s="222"/>
      <c r="L12" s="143"/>
      <c r="M12" s="127"/>
      <c r="N12" s="14"/>
      <c r="O12" s="14"/>
      <c r="P12" s="264"/>
      <c r="Q12" s="15"/>
      <c r="R12" s="274"/>
      <c r="S12" s="4"/>
      <c r="T12" s="4"/>
      <c r="U12" s="4"/>
      <c r="V12" s="4"/>
      <c r="W12" s="4"/>
      <c r="X12" s="4"/>
      <c r="Y12" s="4"/>
      <c r="Z12" s="4"/>
      <c r="AA12" s="4"/>
    </row>
    <row r="13" spans="1:27" s="5" customFormat="1" ht="16.5" thickBot="1">
      <c r="A13" s="221"/>
      <c r="B13" s="180" t="s">
        <v>3</v>
      </c>
      <c r="C13" s="222"/>
      <c r="D13" s="16" t="s">
        <v>4</v>
      </c>
      <c r="E13" s="16" t="s">
        <v>5</v>
      </c>
      <c r="F13" s="222"/>
      <c r="G13" s="16" t="s">
        <v>6</v>
      </c>
      <c r="H13" s="16" t="s">
        <v>7</v>
      </c>
      <c r="I13" s="222"/>
      <c r="J13" s="16" t="s">
        <v>8</v>
      </c>
      <c r="K13" s="222"/>
      <c r="L13" s="144" t="s">
        <v>113</v>
      </c>
      <c r="M13" s="128" t="s">
        <v>9</v>
      </c>
      <c r="N13" s="17" t="s">
        <v>10</v>
      </c>
      <c r="O13" s="17" t="s">
        <v>10</v>
      </c>
      <c r="P13" s="265"/>
      <c r="Q13" s="18"/>
      <c r="R13" s="274"/>
      <c r="S13" s="4"/>
      <c r="T13" s="393" t="s">
        <v>182</v>
      </c>
      <c r="U13" s="394"/>
      <c r="V13" s="4"/>
      <c r="W13" s="4"/>
      <c r="X13" s="4"/>
      <c r="Y13" s="4"/>
      <c r="Z13" s="4"/>
      <c r="AA13" s="4"/>
    </row>
    <row r="14" spans="1:27" s="5" customFormat="1" ht="15.75">
      <c r="A14" s="221"/>
      <c r="B14" s="181"/>
      <c r="C14" s="222"/>
      <c r="D14" s="19"/>
      <c r="E14" s="19"/>
      <c r="F14" s="222"/>
      <c r="G14" s="19"/>
      <c r="H14" s="19"/>
      <c r="I14" s="222"/>
      <c r="J14" s="19"/>
      <c r="K14" s="222"/>
      <c r="L14" s="145"/>
      <c r="M14" s="20"/>
      <c r="N14" s="20"/>
      <c r="O14" s="20"/>
      <c r="P14" s="266"/>
      <c r="Q14" s="21"/>
      <c r="R14" s="274"/>
      <c r="S14" s="4"/>
      <c r="T14" s="395" t="s">
        <v>183</v>
      </c>
      <c r="U14" s="396"/>
      <c r="V14" s="4"/>
      <c r="W14" s="4"/>
      <c r="X14" s="4"/>
      <c r="Y14" s="4"/>
      <c r="Z14" s="4"/>
      <c r="AA14" s="4"/>
    </row>
    <row r="15" spans="1:27" s="5" customFormat="1" ht="19.5" thickBot="1">
      <c r="A15" s="440">
        <v>10</v>
      </c>
      <c r="B15" s="182" t="s">
        <v>11</v>
      </c>
      <c r="C15" s="222"/>
      <c r="D15" s="22">
        <f>+D16+D18+D29+D30</f>
        <v>1614704</v>
      </c>
      <c r="E15" s="22">
        <f>+E16+E18+E29+E30</f>
        <v>1487492</v>
      </c>
      <c r="F15" s="222"/>
      <c r="G15" s="22">
        <f>+G16+G18+G29+G30</f>
        <v>419263</v>
      </c>
      <c r="H15" s="22">
        <f>+H16+H18+H29+H30</f>
        <v>419263</v>
      </c>
      <c r="I15" s="222"/>
      <c r="J15" s="22">
        <f>+J16+J18+J29+J30</f>
        <v>4903</v>
      </c>
      <c r="K15" s="222"/>
      <c r="L15" s="146">
        <f>+L16+L18+L29+L30</f>
        <v>1911658</v>
      </c>
      <c r="M15" s="112">
        <f>+M16+M18+M28+M29+M30</f>
        <v>0</v>
      </c>
      <c r="N15" s="23">
        <f>+N16+N18+N28+N29+N30</f>
        <v>0</v>
      </c>
      <c r="O15" s="23">
        <f>+O16+O18+O28+O29</f>
        <v>0</v>
      </c>
      <c r="P15" s="267"/>
      <c r="Q15" s="24" t="s">
        <v>12</v>
      </c>
      <c r="R15" s="274"/>
      <c r="S15" s="4"/>
      <c r="T15" s="395" t="s">
        <v>184</v>
      </c>
      <c r="U15" s="396"/>
      <c r="V15" s="4"/>
      <c r="W15" s="4"/>
      <c r="X15" s="4"/>
      <c r="Y15" s="4"/>
      <c r="Z15" s="4"/>
      <c r="AA15" s="4"/>
    </row>
    <row r="16" spans="1:27" s="5" customFormat="1" ht="16.5" thickTop="1">
      <c r="A16" s="440">
        <v>15</v>
      </c>
      <c r="B16" s="183" t="s">
        <v>13</v>
      </c>
      <c r="C16" s="222"/>
      <c r="D16" s="279">
        <v>475849</v>
      </c>
      <c r="E16" s="279">
        <v>417613</v>
      </c>
      <c r="F16" s="222"/>
      <c r="G16" s="279"/>
      <c r="H16" s="279"/>
      <c r="I16" s="222"/>
      <c r="J16" s="279"/>
      <c r="K16" s="222"/>
      <c r="L16" s="147">
        <f>+E16+H16+J16</f>
        <v>417613</v>
      </c>
      <c r="M16" s="129"/>
      <c r="N16" s="26"/>
      <c r="O16" s="26"/>
      <c r="P16" s="268"/>
      <c r="Q16" s="27" t="s">
        <v>14</v>
      </c>
      <c r="R16" s="274"/>
      <c r="S16" s="4"/>
      <c r="T16" s="397" t="s">
        <v>144</v>
      </c>
      <c r="U16" s="398"/>
      <c r="V16" s="4"/>
      <c r="W16" s="4"/>
      <c r="X16" s="4"/>
      <c r="Y16" s="4"/>
      <c r="Z16" s="4"/>
      <c r="AA16" s="4"/>
    </row>
    <row r="17" spans="1:27" s="5" customFormat="1" ht="16.5" customHeight="1" hidden="1">
      <c r="A17" s="440"/>
      <c r="B17" s="184" t="s">
        <v>15</v>
      </c>
      <c r="C17" s="222"/>
      <c r="D17" s="28"/>
      <c r="E17" s="28" t="e">
        <f>+#REF!+#REF!+#REF!+#REF!</f>
        <v>#REF!</v>
      </c>
      <c r="F17" s="222"/>
      <c r="G17" s="28"/>
      <c r="H17" s="28" t="e">
        <f>+#REF!+#REF!+#REF!+#REF!</f>
        <v>#REF!</v>
      </c>
      <c r="I17" s="222"/>
      <c r="J17" s="28" t="e">
        <f>+#REF!+#REF!+#REF!+#REF!</f>
        <v>#REF!</v>
      </c>
      <c r="K17" s="222"/>
      <c r="L17" s="148" t="e">
        <f>+#REF!+#REF!+#REF!+#REF!</f>
        <v>#REF!</v>
      </c>
      <c r="M17" s="130"/>
      <c r="N17" s="29"/>
      <c r="O17" s="29"/>
      <c r="P17" s="268"/>
      <c r="Q17" s="30" t="s">
        <v>16</v>
      </c>
      <c r="R17" s="274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16.5" thickBot="1">
      <c r="A18" s="440">
        <v>20</v>
      </c>
      <c r="B18" s="185" t="s">
        <v>17</v>
      </c>
      <c r="C18" s="222"/>
      <c r="D18" s="31">
        <f>+D19+D23+D24+D25+D26</f>
        <v>1043765</v>
      </c>
      <c r="E18" s="31">
        <f>+E19+E23+E24+E25+E26</f>
        <v>974789</v>
      </c>
      <c r="F18" s="222"/>
      <c r="G18" s="31">
        <f>+G19+G23+G24+G25+G26</f>
        <v>0</v>
      </c>
      <c r="H18" s="31">
        <f>+H19+H23+H24+H25+H26</f>
        <v>0</v>
      </c>
      <c r="I18" s="222"/>
      <c r="J18" s="31">
        <f>+J19+J23+J24+J25+J26</f>
        <v>4903</v>
      </c>
      <c r="K18" s="222"/>
      <c r="L18" s="149">
        <f>+L19+L23+L24+L25+L26</f>
        <v>979692</v>
      </c>
      <c r="M18" s="112">
        <f>+M19+M23+M24+M25+M26</f>
        <v>0</v>
      </c>
      <c r="N18" s="23">
        <f>+N19+N23+N24+N25+N26</f>
        <v>0</v>
      </c>
      <c r="O18" s="23">
        <f>+O19+O23+O24+O25+O26</f>
        <v>0</v>
      </c>
      <c r="P18" s="268"/>
      <c r="Q18" s="32" t="s">
        <v>18</v>
      </c>
      <c r="R18" s="274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5.75">
      <c r="A19" s="440">
        <v>25</v>
      </c>
      <c r="B19" s="186" t="s">
        <v>174</v>
      </c>
      <c r="C19" s="222"/>
      <c r="D19" s="280">
        <v>451006</v>
      </c>
      <c r="E19" s="280">
        <v>481571</v>
      </c>
      <c r="F19" s="222"/>
      <c r="G19" s="280"/>
      <c r="H19" s="280"/>
      <c r="I19" s="222"/>
      <c r="J19" s="280">
        <v>4903</v>
      </c>
      <c r="K19" s="222"/>
      <c r="L19" s="150">
        <f aca="true" t="shared" si="0" ref="L19:L30">+E19+H19+J19</f>
        <v>486474</v>
      </c>
      <c r="M19" s="130"/>
      <c r="N19" s="29"/>
      <c r="O19" s="29"/>
      <c r="P19" s="268"/>
      <c r="Q19" s="34" t="s">
        <v>19</v>
      </c>
      <c r="R19" s="274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5.75">
      <c r="A20" s="440">
        <v>26</v>
      </c>
      <c r="B20" s="187" t="s">
        <v>111</v>
      </c>
      <c r="C20" s="222"/>
      <c r="D20" s="257">
        <v>0</v>
      </c>
      <c r="E20" s="257">
        <v>0</v>
      </c>
      <c r="F20" s="222"/>
      <c r="G20" s="257"/>
      <c r="H20" s="257"/>
      <c r="I20" s="222"/>
      <c r="J20" s="257"/>
      <c r="K20" s="222"/>
      <c r="L20" s="151">
        <f t="shared" si="0"/>
        <v>0</v>
      </c>
      <c r="M20" s="131"/>
      <c r="N20" s="36"/>
      <c r="O20" s="36"/>
      <c r="P20" s="268"/>
      <c r="Q20" s="37" t="s">
        <v>116</v>
      </c>
      <c r="R20" s="274"/>
      <c r="S20" s="4"/>
      <c r="T20" s="4"/>
      <c r="U20" s="4"/>
      <c r="V20" s="4"/>
      <c r="W20" s="4"/>
      <c r="X20" s="4"/>
      <c r="Y20" s="4"/>
      <c r="Z20" s="4"/>
      <c r="AA20" s="4"/>
    </row>
    <row r="21" spans="1:27" s="5" customFormat="1" ht="15.75">
      <c r="A21" s="440">
        <v>30</v>
      </c>
      <c r="B21" s="188" t="s">
        <v>20</v>
      </c>
      <c r="C21" s="222"/>
      <c r="D21" s="258">
        <v>37411</v>
      </c>
      <c r="E21" s="258">
        <v>37140</v>
      </c>
      <c r="F21" s="222"/>
      <c r="G21" s="258"/>
      <c r="H21" s="258"/>
      <c r="I21" s="222"/>
      <c r="J21" s="258"/>
      <c r="K21" s="222"/>
      <c r="L21" s="152">
        <f t="shared" si="0"/>
        <v>37140</v>
      </c>
      <c r="M21" s="69"/>
      <c r="N21" s="39"/>
      <c r="O21" s="39"/>
      <c r="P21" s="268"/>
      <c r="Q21" s="40" t="s">
        <v>117</v>
      </c>
      <c r="R21" s="274"/>
      <c r="S21" s="4"/>
      <c r="T21" s="4"/>
      <c r="U21" s="4"/>
      <c r="V21" s="4"/>
      <c r="W21" s="4"/>
      <c r="X21" s="4"/>
      <c r="Y21" s="4"/>
      <c r="Z21" s="4"/>
      <c r="AA21" s="4"/>
    </row>
    <row r="22" spans="1:27" s="5" customFormat="1" ht="15.75">
      <c r="A22" s="440">
        <v>35</v>
      </c>
      <c r="B22" s="189" t="s">
        <v>21</v>
      </c>
      <c r="C22" s="222"/>
      <c r="D22" s="259">
        <v>408063</v>
      </c>
      <c r="E22" s="259">
        <v>438241</v>
      </c>
      <c r="F22" s="222"/>
      <c r="G22" s="259"/>
      <c r="H22" s="259"/>
      <c r="I22" s="222"/>
      <c r="J22" s="259"/>
      <c r="K22" s="222"/>
      <c r="L22" s="153">
        <f t="shared" si="0"/>
        <v>438241</v>
      </c>
      <c r="M22" s="69"/>
      <c r="N22" s="39"/>
      <c r="O22" s="39"/>
      <c r="P22" s="268"/>
      <c r="Q22" s="42" t="s">
        <v>118</v>
      </c>
      <c r="R22" s="274"/>
      <c r="S22" s="4"/>
      <c r="T22" s="4"/>
      <c r="U22" s="4"/>
      <c r="V22" s="4"/>
      <c r="W22" s="4"/>
      <c r="X22" s="4"/>
      <c r="Y22" s="4"/>
      <c r="Z22" s="4"/>
      <c r="AA22" s="4"/>
    </row>
    <row r="23" spans="1:27" s="5" customFormat="1" ht="15.75">
      <c r="A23" s="440">
        <v>40</v>
      </c>
      <c r="B23" s="190" t="s">
        <v>175</v>
      </c>
      <c r="C23" s="222"/>
      <c r="D23" s="281">
        <v>484401</v>
      </c>
      <c r="E23" s="281">
        <v>385027</v>
      </c>
      <c r="F23" s="222"/>
      <c r="G23" s="281"/>
      <c r="H23" s="281"/>
      <c r="I23" s="222"/>
      <c r="J23" s="281"/>
      <c r="K23" s="222"/>
      <c r="L23" s="154">
        <f t="shared" si="0"/>
        <v>385027</v>
      </c>
      <c r="M23" s="69"/>
      <c r="N23" s="39"/>
      <c r="O23" s="39"/>
      <c r="P23" s="268"/>
      <c r="Q23" s="44" t="s">
        <v>22</v>
      </c>
      <c r="R23" s="274"/>
      <c r="S23" s="4"/>
      <c r="T23" s="4"/>
      <c r="U23" s="4"/>
      <c r="V23" s="4"/>
      <c r="W23" s="4"/>
      <c r="X23" s="4"/>
      <c r="Y23" s="4"/>
      <c r="Z23" s="4"/>
      <c r="AA23" s="4"/>
    </row>
    <row r="24" spans="1:27" s="5" customFormat="1" ht="15.75">
      <c r="A24" s="440">
        <v>45</v>
      </c>
      <c r="B24" s="191" t="s">
        <v>176</v>
      </c>
      <c r="C24" s="222"/>
      <c r="D24" s="282">
        <v>29600</v>
      </c>
      <c r="E24" s="282">
        <v>29460</v>
      </c>
      <c r="F24" s="222"/>
      <c r="G24" s="282"/>
      <c r="H24" s="282"/>
      <c r="I24" s="222"/>
      <c r="J24" s="282"/>
      <c r="K24" s="222"/>
      <c r="L24" s="155">
        <f t="shared" si="0"/>
        <v>29460</v>
      </c>
      <c r="M24" s="69"/>
      <c r="N24" s="39"/>
      <c r="O24" s="39"/>
      <c r="P24" s="268"/>
      <c r="Q24" s="46" t="s">
        <v>23</v>
      </c>
      <c r="R24" s="274"/>
      <c r="S24" s="4"/>
      <c r="T24" s="4"/>
      <c r="U24" s="4"/>
      <c r="V24" s="4"/>
      <c r="W24" s="4"/>
      <c r="X24" s="4"/>
      <c r="Y24" s="4"/>
      <c r="Z24" s="4"/>
      <c r="AA24" s="4"/>
    </row>
    <row r="25" spans="1:27" s="5" customFormat="1" ht="15.75">
      <c r="A25" s="440">
        <v>50</v>
      </c>
      <c r="B25" s="191" t="s">
        <v>177</v>
      </c>
      <c r="C25" s="222"/>
      <c r="D25" s="282">
        <v>-21396</v>
      </c>
      <c r="E25" s="282">
        <v>-21423</v>
      </c>
      <c r="F25" s="222"/>
      <c r="G25" s="282"/>
      <c r="H25" s="282"/>
      <c r="I25" s="222"/>
      <c r="J25" s="282"/>
      <c r="K25" s="222"/>
      <c r="L25" s="155">
        <f t="shared" si="0"/>
        <v>-21423</v>
      </c>
      <c r="M25" s="132"/>
      <c r="N25" s="47"/>
      <c r="O25" s="47"/>
      <c r="P25" s="268"/>
      <c r="Q25" s="46" t="s">
        <v>24</v>
      </c>
      <c r="R25" s="274"/>
      <c r="S25" s="4"/>
      <c r="T25" s="4"/>
      <c r="U25" s="4"/>
      <c r="V25" s="4"/>
      <c r="W25" s="4"/>
      <c r="X25" s="4"/>
      <c r="Y25" s="4"/>
      <c r="Z25" s="4"/>
      <c r="AA25" s="4"/>
    </row>
    <row r="26" spans="1:27" s="5" customFormat="1" ht="16.5" thickBot="1">
      <c r="A26" s="440">
        <v>51</v>
      </c>
      <c r="B26" s="184" t="s">
        <v>178</v>
      </c>
      <c r="C26" s="222"/>
      <c r="D26" s="283">
        <v>100154</v>
      </c>
      <c r="E26" s="283">
        <v>100154</v>
      </c>
      <c r="F26" s="222"/>
      <c r="G26" s="283"/>
      <c r="H26" s="283"/>
      <c r="I26" s="222"/>
      <c r="J26" s="283"/>
      <c r="K26" s="222"/>
      <c r="L26" s="148">
        <f t="shared" si="0"/>
        <v>100154</v>
      </c>
      <c r="M26" s="132"/>
      <c r="N26" s="47"/>
      <c r="O26" s="47"/>
      <c r="P26" s="268"/>
      <c r="Q26" s="30" t="s">
        <v>119</v>
      </c>
      <c r="R26" s="274"/>
      <c r="S26" s="4"/>
      <c r="T26" s="4"/>
      <c r="U26" s="4"/>
      <c r="V26" s="4"/>
      <c r="W26" s="4"/>
      <c r="X26" s="4"/>
      <c r="Y26" s="4"/>
      <c r="Z26" s="4"/>
      <c r="AA26" s="4"/>
    </row>
    <row r="27" spans="1:27" s="5" customFormat="1" ht="16.5" customHeight="1" hidden="1">
      <c r="A27" s="440">
        <v>52</v>
      </c>
      <c r="B27" s="192"/>
      <c r="C27" s="222"/>
      <c r="D27" s="284"/>
      <c r="E27" s="284"/>
      <c r="F27" s="222"/>
      <c r="G27" s="284"/>
      <c r="H27" s="284"/>
      <c r="I27" s="222"/>
      <c r="J27" s="284"/>
      <c r="K27" s="222"/>
      <c r="L27" s="156">
        <f t="shared" si="0"/>
        <v>0</v>
      </c>
      <c r="M27" s="132"/>
      <c r="N27" s="47"/>
      <c r="O27" s="47"/>
      <c r="P27" s="268"/>
      <c r="Q27" s="49"/>
      <c r="R27" s="274"/>
      <c r="S27" s="4"/>
      <c r="T27" s="4"/>
      <c r="U27" s="4"/>
      <c r="V27" s="4"/>
      <c r="W27" s="4"/>
      <c r="X27" s="4"/>
      <c r="Y27" s="4"/>
      <c r="Z27" s="4"/>
      <c r="AA27" s="4"/>
    </row>
    <row r="28" spans="1:27" s="5" customFormat="1" ht="16.5" customHeight="1" hidden="1">
      <c r="A28" s="440"/>
      <c r="B28" s="193"/>
      <c r="C28" s="222"/>
      <c r="D28" s="285"/>
      <c r="E28" s="285"/>
      <c r="F28" s="222"/>
      <c r="G28" s="285"/>
      <c r="H28" s="285"/>
      <c r="I28" s="222"/>
      <c r="J28" s="285"/>
      <c r="K28" s="222"/>
      <c r="L28" s="157">
        <f t="shared" si="0"/>
        <v>0</v>
      </c>
      <c r="M28" s="68"/>
      <c r="N28" s="51"/>
      <c r="O28" s="51"/>
      <c r="P28" s="268"/>
      <c r="Q28" s="52"/>
      <c r="R28" s="274"/>
      <c r="S28" s="4"/>
      <c r="T28" s="4"/>
      <c r="U28" s="4"/>
      <c r="V28" s="4"/>
      <c r="W28" s="4"/>
      <c r="X28" s="4"/>
      <c r="Y28" s="4"/>
      <c r="Z28" s="4"/>
      <c r="AA28" s="4"/>
    </row>
    <row r="29" spans="1:27" s="5" customFormat="1" ht="16.5" thickBot="1">
      <c r="A29" s="440">
        <v>60</v>
      </c>
      <c r="B29" s="190" t="s">
        <v>25</v>
      </c>
      <c r="C29" s="222"/>
      <c r="D29" s="286">
        <v>95090</v>
      </c>
      <c r="E29" s="286">
        <v>95090</v>
      </c>
      <c r="F29" s="222"/>
      <c r="G29" s="286"/>
      <c r="H29" s="286"/>
      <c r="I29" s="222"/>
      <c r="J29" s="286"/>
      <c r="K29" s="222"/>
      <c r="L29" s="158">
        <f t="shared" si="0"/>
        <v>95090</v>
      </c>
      <c r="M29" s="133"/>
      <c r="N29" s="54"/>
      <c r="O29" s="54"/>
      <c r="P29" s="269"/>
      <c r="Q29" s="55" t="s">
        <v>26</v>
      </c>
      <c r="R29" s="274"/>
      <c r="S29" s="4"/>
      <c r="T29" s="4"/>
      <c r="U29" s="4"/>
      <c r="V29" s="4"/>
      <c r="W29" s="4"/>
      <c r="X29" s="4"/>
      <c r="Y29" s="4"/>
      <c r="Z29" s="4"/>
      <c r="AA29" s="4"/>
    </row>
    <row r="30" spans="1:27" s="5" customFormat="1" ht="15.75">
      <c r="A30" s="440">
        <v>65</v>
      </c>
      <c r="B30" s="194" t="s">
        <v>27</v>
      </c>
      <c r="C30" s="222"/>
      <c r="D30" s="287"/>
      <c r="E30" s="287"/>
      <c r="F30" s="222"/>
      <c r="G30" s="287">
        <v>419263</v>
      </c>
      <c r="H30" s="287">
        <v>419263</v>
      </c>
      <c r="I30" s="222"/>
      <c r="J30" s="287"/>
      <c r="K30" s="222"/>
      <c r="L30" s="159">
        <f t="shared" si="0"/>
        <v>419263</v>
      </c>
      <c r="M30" s="84"/>
      <c r="N30" s="57"/>
      <c r="O30" s="57"/>
      <c r="P30" s="269"/>
      <c r="Q30" s="58" t="s">
        <v>28</v>
      </c>
      <c r="R30" s="275"/>
      <c r="S30" s="4"/>
      <c r="T30" s="4"/>
      <c r="U30" s="4"/>
      <c r="V30" s="4"/>
      <c r="W30" s="4"/>
      <c r="X30" s="4"/>
      <c r="Y30" s="4"/>
      <c r="Z30" s="4"/>
      <c r="AA30" s="4"/>
    </row>
    <row r="31" spans="1:27" s="5" customFormat="1" ht="19.5" thickBot="1">
      <c r="A31" s="440">
        <v>70</v>
      </c>
      <c r="B31" s="195" t="s">
        <v>29</v>
      </c>
      <c r="C31" s="222"/>
      <c r="D31" s="22">
        <f>SUM(D32:D46)-D37-D39-D44-D45</f>
        <v>6356016</v>
      </c>
      <c r="E31" s="22">
        <f>SUM(E32:E46)-E37-E39-E44-E45</f>
        <v>5233633</v>
      </c>
      <c r="F31" s="222"/>
      <c r="G31" s="22">
        <f>SUM(G32:G46)-G37-G39-G44-G45</f>
        <v>47682545</v>
      </c>
      <c r="H31" s="22">
        <f>SUM(H32:H46)-H37-H39-H44-H45</f>
        <v>46219551</v>
      </c>
      <c r="I31" s="222"/>
      <c r="J31" s="22">
        <f>SUM(J32:J46)-J37-J39-J44-J45</f>
        <v>0</v>
      </c>
      <c r="K31" s="222"/>
      <c r="L31" s="146">
        <f>SUM(L32:L46)-L37-L39-L44-L45</f>
        <v>51453184</v>
      </c>
      <c r="M31" s="134">
        <f>SUM(M32:M45)-M37-M39-M44</f>
        <v>0</v>
      </c>
      <c r="N31" s="59">
        <f>SUM(N32:N45)-N37-N39-N44</f>
        <v>0</v>
      </c>
      <c r="O31" s="59">
        <f>SUM(O32:O44)-O37-O43</f>
        <v>0</v>
      </c>
      <c r="P31" s="268"/>
      <c r="Q31" s="24" t="s">
        <v>30</v>
      </c>
      <c r="R31" s="276"/>
      <c r="S31" s="60"/>
      <c r="T31" s="60"/>
      <c r="U31" s="60"/>
      <c r="V31" s="60"/>
      <c r="W31" s="60"/>
      <c r="X31" s="60"/>
      <c r="Y31" s="61"/>
      <c r="Z31" s="60"/>
      <c r="AA31" s="60"/>
    </row>
    <row r="32" spans="1:27" s="5" customFormat="1" ht="16.5" thickTop="1">
      <c r="A32" s="440">
        <v>75</v>
      </c>
      <c r="B32" s="196" t="s">
        <v>112</v>
      </c>
      <c r="C32" s="222"/>
      <c r="D32" s="279">
        <v>2096312</v>
      </c>
      <c r="E32" s="279">
        <v>2069501</v>
      </c>
      <c r="F32" s="222"/>
      <c r="G32" s="279">
        <v>111222</v>
      </c>
      <c r="H32" s="279">
        <v>111222</v>
      </c>
      <c r="I32" s="222"/>
      <c r="J32" s="279"/>
      <c r="K32" s="222"/>
      <c r="L32" s="147">
        <f aca="true" t="shared" si="1" ref="L32:L46">+E32+H32+J32</f>
        <v>2180723</v>
      </c>
      <c r="M32" s="130"/>
      <c r="N32" s="29"/>
      <c r="O32" s="29"/>
      <c r="P32" s="270"/>
      <c r="Q32" s="27" t="s">
        <v>31</v>
      </c>
      <c r="R32" s="276"/>
      <c r="S32" s="60"/>
      <c r="T32" s="60"/>
      <c r="U32" s="60"/>
      <c r="V32" s="60"/>
      <c r="W32" s="60"/>
      <c r="X32" s="60"/>
      <c r="Y32" s="61"/>
      <c r="Z32" s="60"/>
      <c r="AA32" s="60"/>
    </row>
    <row r="33" spans="1:27" s="5" customFormat="1" ht="15.75">
      <c r="A33" s="440">
        <v>80</v>
      </c>
      <c r="B33" s="197" t="s">
        <v>32</v>
      </c>
      <c r="C33" s="222"/>
      <c r="D33" s="282">
        <v>317761</v>
      </c>
      <c r="E33" s="282">
        <v>292729</v>
      </c>
      <c r="F33" s="222"/>
      <c r="G33" s="282">
        <v>253801</v>
      </c>
      <c r="H33" s="282">
        <v>253801</v>
      </c>
      <c r="I33" s="222"/>
      <c r="J33" s="282"/>
      <c r="K33" s="222"/>
      <c r="L33" s="155">
        <f t="shared" si="1"/>
        <v>546530</v>
      </c>
      <c r="M33" s="69"/>
      <c r="N33" s="39"/>
      <c r="O33" s="39"/>
      <c r="P33" s="270"/>
      <c r="Q33" s="46" t="s">
        <v>33</v>
      </c>
      <c r="R33" s="276"/>
      <c r="S33" s="60"/>
      <c r="T33" s="60"/>
      <c r="U33" s="60"/>
      <c r="V33" s="60"/>
      <c r="W33" s="60"/>
      <c r="X33" s="60"/>
      <c r="Y33" s="61"/>
      <c r="Z33" s="60"/>
      <c r="AA33" s="60"/>
    </row>
    <row r="34" spans="1:27" s="5" customFormat="1" ht="15.75">
      <c r="A34" s="440">
        <v>85</v>
      </c>
      <c r="B34" s="197" t="s">
        <v>34</v>
      </c>
      <c r="C34" s="222"/>
      <c r="D34" s="282">
        <v>479000</v>
      </c>
      <c r="E34" s="282">
        <v>463389</v>
      </c>
      <c r="F34" s="222"/>
      <c r="G34" s="282">
        <v>60935</v>
      </c>
      <c r="H34" s="282">
        <v>60935</v>
      </c>
      <c r="I34" s="222"/>
      <c r="J34" s="282"/>
      <c r="K34" s="222"/>
      <c r="L34" s="155">
        <f t="shared" si="1"/>
        <v>524324</v>
      </c>
      <c r="M34" s="69"/>
      <c r="N34" s="39"/>
      <c r="O34" s="39"/>
      <c r="P34" s="270"/>
      <c r="Q34" s="46" t="s">
        <v>35</v>
      </c>
      <c r="R34" s="276"/>
      <c r="S34" s="60"/>
      <c r="T34" s="60"/>
      <c r="U34" s="60"/>
      <c r="V34" s="60"/>
      <c r="W34" s="60"/>
      <c r="X34" s="60"/>
      <c r="Y34" s="61"/>
      <c r="Z34" s="60"/>
      <c r="AA34" s="60"/>
    </row>
    <row r="35" spans="1:27" s="5" customFormat="1" ht="15.75">
      <c r="A35" s="440">
        <v>90</v>
      </c>
      <c r="B35" s="197" t="s">
        <v>36</v>
      </c>
      <c r="C35" s="222"/>
      <c r="D35" s="282">
        <v>2653522</v>
      </c>
      <c r="E35" s="282">
        <v>1703134</v>
      </c>
      <c r="F35" s="222"/>
      <c r="G35" s="282">
        <v>926754</v>
      </c>
      <c r="H35" s="282">
        <v>926754</v>
      </c>
      <c r="I35" s="222"/>
      <c r="J35" s="282"/>
      <c r="K35" s="222"/>
      <c r="L35" s="155">
        <f t="shared" si="1"/>
        <v>2629888</v>
      </c>
      <c r="M35" s="69"/>
      <c r="N35" s="39"/>
      <c r="O35" s="39"/>
      <c r="P35" s="270"/>
      <c r="Q35" s="46" t="s">
        <v>37</v>
      </c>
      <c r="R35" s="276"/>
      <c r="S35" s="60"/>
      <c r="T35" s="60"/>
      <c r="U35" s="60"/>
      <c r="V35" s="60"/>
      <c r="W35" s="60"/>
      <c r="X35" s="60"/>
      <c r="Y35" s="61"/>
      <c r="Z35" s="60"/>
      <c r="AA35" s="60"/>
    </row>
    <row r="36" spans="1:27" s="5" customFormat="1" ht="15.75">
      <c r="A36" s="440">
        <v>95</v>
      </c>
      <c r="B36" s="198" t="s">
        <v>38</v>
      </c>
      <c r="C36" s="222"/>
      <c r="D36" s="283">
        <v>1475</v>
      </c>
      <c r="E36" s="283">
        <v>1475</v>
      </c>
      <c r="F36" s="222"/>
      <c r="G36" s="283"/>
      <c r="H36" s="283"/>
      <c r="I36" s="222"/>
      <c r="J36" s="283"/>
      <c r="K36" s="222"/>
      <c r="L36" s="148">
        <f t="shared" si="1"/>
        <v>1475</v>
      </c>
      <c r="M36" s="69"/>
      <c r="N36" s="39"/>
      <c r="O36" s="39"/>
      <c r="P36" s="270"/>
      <c r="Q36" s="30" t="s">
        <v>39</v>
      </c>
      <c r="R36" s="276"/>
      <c r="S36" s="60"/>
      <c r="T36" s="60"/>
      <c r="U36" s="60"/>
      <c r="V36" s="60"/>
      <c r="W36" s="60"/>
      <c r="X36" s="60"/>
      <c r="Y36" s="61"/>
      <c r="Z36" s="60"/>
      <c r="AA36" s="60"/>
    </row>
    <row r="37" spans="1:27" s="5" customFormat="1" ht="15.75">
      <c r="A37" s="440">
        <v>100</v>
      </c>
      <c r="B37" s="199" t="s">
        <v>40</v>
      </c>
      <c r="C37" s="222"/>
      <c r="D37" s="288"/>
      <c r="E37" s="288"/>
      <c r="F37" s="222"/>
      <c r="G37" s="288"/>
      <c r="H37" s="288"/>
      <c r="I37" s="222"/>
      <c r="J37" s="288"/>
      <c r="K37" s="222"/>
      <c r="L37" s="160">
        <f t="shared" si="1"/>
        <v>0</v>
      </c>
      <c r="M37" s="69"/>
      <c r="N37" s="39"/>
      <c r="O37" s="39"/>
      <c r="P37" s="270"/>
      <c r="Q37" s="63" t="s">
        <v>41</v>
      </c>
      <c r="R37" s="276"/>
      <c r="S37" s="60"/>
      <c r="T37" s="60"/>
      <c r="U37" s="60"/>
      <c r="V37" s="60"/>
      <c r="W37" s="60"/>
      <c r="X37" s="60"/>
      <c r="Y37" s="61"/>
      <c r="Z37" s="60"/>
      <c r="AA37" s="60"/>
    </row>
    <row r="38" spans="1:27" s="5" customFormat="1" ht="15.75">
      <c r="A38" s="440">
        <v>105</v>
      </c>
      <c r="B38" s="200" t="s">
        <v>42</v>
      </c>
      <c r="C38" s="222"/>
      <c r="D38" s="289">
        <v>52077</v>
      </c>
      <c r="E38" s="289">
        <v>43499</v>
      </c>
      <c r="F38" s="222"/>
      <c r="G38" s="289">
        <v>35360</v>
      </c>
      <c r="H38" s="289">
        <v>35360</v>
      </c>
      <c r="I38" s="222"/>
      <c r="J38" s="289"/>
      <c r="K38" s="222"/>
      <c r="L38" s="161">
        <f t="shared" si="1"/>
        <v>78859</v>
      </c>
      <c r="M38" s="69"/>
      <c r="N38" s="39"/>
      <c r="O38" s="39"/>
      <c r="P38" s="270"/>
      <c r="Q38" s="65" t="s">
        <v>43</v>
      </c>
      <c r="R38" s="276"/>
      <c r="S38" s="60"/>
      <c r="T38" s="60"/>
      <c r="U38" s="60"/>
      <c r="V38" s="60"/>
      <c r="W38" s="60"/>
      <c r="X38" s="60"/>
      <c r="Y38" s="61"/>
      <c r="Z38" s="60"/>
      <c r="AA38" s="60"/>
    </row>
    <row r="39" spans="1:27" s="5" customFormat="1" ht="15.75">
      <c r="A39" s="440">
        <v>106</v>
      </c>
      <c r="B39" s="199" t="s">
        <v>44</v>
      </c>
      <c r="C39" s="222"/>
      <c r="D39" s="288">
        <v>11003</v>
      </c>
      <c r="E39" s="288">
        <v>8375</v>
      </c>
      <c r="F39" s="222"/>
      <c r="G39" s="288"/>
      <c r="H39" s="288"/>
      <c r="I39" s="222"/>
      <c r="J39" s="288"/>
      <c r="K39" s="222"/>
      <c r="L39" s="160">
        <f t="shared" si="1"/>
        <v>8375</v>
      </c>
      <c r="M39" s="69"/>
      <c r="N39" s="39"/>
      <c r="O39" s="39"/>
      <c r="P39" s="270"/>
      <c r="Q39" s="63" t="s">
        <v>45</v>
      </c>
      <c r="R39" s="276"/>
      <c r="S39" s="60"/>
      <c r="T39" s="60"/>
      <c r="U39" s="60"/>
      <c r="V39" s="60"/>
      <c r="W39" s="60"/>
      <c r="X39" s="60"/>
      <c r="Y39" s="61"/>
      <c r="Z39" s="60"/>
      <c r="AA39" s="60"/>
    </row>
    <row r="40" spans="1:27" s="5" customFormat="1" ht="15.75">
      <c r="A40" s="440">
        <v>107</v>
      </c>
      <c r="B40" s="191" t="s">
        <v>46</v>
      </c>
      <c r="C40" s="222"/>
      <c r="D40" s="282">
        <v>435826</v>
      </c>
      <c r="E40" s="282">
        <v>364582</v>
      </c>
      <c r="F40" s="222"/>
      <c r="G40" s="282"/>
      <c r="H40" s="282"/>
      <c r="I40" s="222"/>
      <c r="J40" s="282"/>
      <c r="K40" s="222"/>
      <c r="L40" s="155">
        <f t="shared" si="1"/>
        <v>364582</v>
      </c>
      <c r="M40" s="69"/>
      <c r="N40" s="39"/>
      <c r="O40" s="39"/>
      <c r="P40" s="270"/>
      <c r="Q40" s="46" t="s">
        <v>47</v>
      </c>
      <c r="R40" s="276"/>
      <c r="S40" s="60"/>
      <c r="T40" s="60"/>
      <c r="U40" s="60"/>
      <c r="V40" s="60"/>
      <c r="W40" s="60"/>
      <c r="X40" s="60"/>
      <c r="Y40" s="61"/>
      <c r="Z40" s="60"/>
      <c r="AA40" s="60"/>
    </row>
    <row r="41" spans="1:27" s="5" customFormat="1" ht="15.75">
      <c r="A41" s="440">
        <v>108</v>
      </c>
      <c r="B41" s="191" t="s">
        <v>48</v>
      </c>
      <c r="C41" s="222"/>
      <c r="D41" s="282">
        <v>320043</v>
      </c>
      <c r="E41" s="282">
        <v>295324</v>
      </c>
      <c r="F41" s="222"/>
      <c r="G41" s="282">
        <v>46294473</v>
      </c>
      <c r="H41" s="282">
        <v>44831479</v>
      </c>
      <c r="I41" s="222"/>
      <c r="J41" s="282"/>
      <c r="K41" s="222"/>
      <c r="L41" s="155">
        <f t="shared" si="1"/>
        <v>45126803</v>
      </c>
      <c r="M41" s="69"/>
      <c r="N41" s="39"/>
      <c r="O41" s="39"/>
      <c r="P41" s="270"/>
      <c r="Q41" s="46" t="s">
        <v>49</v>
      </c>
      <c r="R41" s="276"/>
      <c r="S41" s="60"/>
      <c r="T41" s="60"/>
      <c r="U41" s="60"/>
      <c r="V41" s="60"/>
      <c r="W41" s="60"/>
      <c r="X41" s="60"/>
      <c r="Y41" s="61"/>
      <c r="Z41" s="60"/>
      <c r="AA41" s="60"/>
    </row>
    <row r="42" spans="1:27" s="5" customFormat="1" ht="15.75">
      <c r="A42" s="440">
        <v>110</v>
      </c>
      <c r="B42" s="191" t="s">
        <v>50</v>
      </c>
      <c r="C42" s="222"/>
      <c r="D42" s="282"/>
      <c r="E42" s="282"/>
      <c r="F42" s="222"/>
      <c r="G42" s="282"/>
      <c r="H42" s="282"/>
      <c r="I42" s="222"/>
      <c r="J42" s="282"/>
      <c r="K42" s="222"/>
      <c r="L42" s="155">
        <f t="shared" si="1"/>
        <v>0</v>
      </c>
      <c r="M42" s="69"/>
      <c r="N42" s="39"/>
      <c r="O42" s="39"/>
      <c r="P42" s="270"/>
      <c r="Q42" s="46" t="s">
        <v>51</v>
      </c>
      <c r="R42" s="276"/>
      <c r="S42" s="60"/>
      <c r="T42" s="60"/>
      <c r="U42" s="60"/>
      <c r="V42" s="60"/>
      <c r="W42" s="60"/>
      <c r="X42" s="60"/>
      <c r="Y42" s="61"/>
      <c r="Z42" s="60"/>
      <c r="AA42" s="60"/>
    </row>
    <row r="43" spans="1:27" s="5" customFormat="1" ht="15.75">
      <c r="A43" s="440">
        <v>115</v>
      </c>
      <c r="B43" s="198" t="s">
        <v>52</v>
      </c>
      <c r="C43" s="222"/>
      <c r="D43" s="283"/>
      <c r="E43" s="283"/>
      <c r="F43" s="222"/>
      <c r="G43" s="283"/>
      <c r="H43" s="283"/>
      <c r="I43" s="222"/>
      <c r="J43" s="283"/>
      <c r="K43" s="222"/>
      <c r="L43" s="148">
        <f t="shared" si="1"/>
        <v>0</v>
      </c>
      <c r="M43" s="69"/>
      <c r="N43" s="39"/>
      <c r="O43" s="39"/>
      <c r="P43" s="270"/>
      <c r="Q43" s="30" t="s">
        <v>120</v>
      </c>
      <c r="R43" s="276"/>
      <c r="S43" s="60"/>
      <c r="T43" s="60"/>
      <c r="U43" s="60"/>
      <c r="V43" s="60"/>
      <c r="W43" s="60"/>
      <c r="X43" s="60"/>
      <c r="Y43" s="61"/>
      <c r="Z43" s="60"/>
      <c r="AA43" s="60"/>
    </row>
    <row r="44" spans="1:27" s="5" customFormat="1" ht="16.5" thickBot="1">
      <c r="A44" s="440">
        <v>120</v>
      </c>
      <c r="B44" s="187" t="s">
        <v>53</v>
      </c>
      <c r="C44" s="222"/>
      <c r="D44" s="290"/>
      <c r="E44" s="290"/>
      <c r="F44" s="222"/>
      <c r="G44" s="290"/>
      <c r="H44" s="290"/>
      <c r="I44" s="222"/>
      <c r="J44" s="290"/>
      <c r="K44" s="222"/>
      <c r="L44" s="162">
        <f t="shared" si="1"/>
        <v>0</v>
      </c>
      <c r="M44" s="132"/>
      <c r="N44" s="47"/>
      <c r="O44" s="47"/>
      <c r="P44" s="270"/>
      <c r="Q44" s="37" t="s">
        <v>121</v>
      </c>
      <c r="R44" s="276"/>
      <c r="S44" s="60"/>
      <c r="T44" s="60"/>
      <c r="U44" s="60"/>
      <c r="V44" s="60"/>
      <c r="W44" s="60"/>
      <c r="X44" s="60"/>
      <c r="Y44" s="61"/>
      <c r="Z44" s="60"/>
      <c r="AA44" s="60"/>
    </row>
    <row r="45" spans="1:27" s="5" customFormat="1" ht="16.5" thickBot="1">
      <c r="A45" s="440">
        <v>125</v>
      </c>
      <c r="B45" s="189" t="s">
        <v>54</v>
      </c>
      <c r="C45" s="222"/>
      <c r="D45" s="291"/>
      <c r="E45" s="291"/>
      <c r="F45" s="222"/>
      <c r="G45" s="291"/>
      <c r="H45" s="291"/>
      <c r="I45" s="222"/>
      <c r="J45" s="291"/>
      <c r="K45" s="222"/>
      <c r="L45" s="163">
        <f t="shared" si="1"/>
        <v>0</v>
      </c>
      <c r="M45" s="68"/>
      <c r="N45" s="68"/>
      <c r="O45" s="69"/>
      <c r="P45" s="270"/>
      <c r="Q45" s="42" t="s">
        <v>122</v>
      </c>
      <c r="R45" s="276"/>
      <c r="S45" s="60"/>
      <c r="T45" s="60"/>
      <c r="U45" s="60"/>
      <c r="V45" s="60"/>
      <c r="W45" s="60"/>
      <c r="X45" s="60"/>
      <c r="Y45" s="61"/>
      <c r="Z45" s="60"/>
      <c r="AA45" s="60"/>
    </row>
    <row r="46" spans="1:27" s="5" customFormat="1" ht="15.75">
      <c r="A46" s="440">
        <v>127</v>
      </c>
      <c r="B46" s="192" t="s">
        <v>55</v>
      </c>
      <c r="C46" s="222"/>
      <c r="D46" s="292"/>
      <c r="E46" s="292"/>
      <c r="F46" s="222"/>
      <c r="G46" s="292"/>
      <c r="H46" s="292"/>
      <c r="I46" s="222"/>
      <c r="J46" s="292"/>
      <c r="K46" s="222"/>
      <c r="L46" s="164">
        <f t="shared" si="1"/>
        <v>0</v>
      </c>
      <c r="M46" s="86"/>
      <c r="N46" s="71"/>
      <c r="O46" s="72"/>
      <c r="P46" s="269"/>
      <c r="Q46" s="73" t="s">
        <v>56</v>
      </c>
      <c r="R46" s="276"/>
      <c r="S46" s="60"/>
      <c r="T46" s="60"/>
      <c r="U46" s="60"/>
      <c r="V46" s="60"/>
      <c r="W46" s="60"/>
      <c r="X46" s="60"/>
      <c r="Y46" s="61"/>
      <c r="Z46" s="60"/>
      <c r="AA46" s="60"/>
    </row>
    <row r="47" spans="1:27" s="5" customFormat="1" ht="19.5" thickBot="1">
      <c r="A47" s="440">
        <v>130</v>
      </c>
      <c r="B47" s="201" t="s">
        <v>57</v>
      </c>
      <c r="C47" s="222"/>
      <c r="D47" s="74">
        <f>+D48+D49+D53</f>
        <v>11013524</v>
      </c>
      <c r="E47" s="74">
        <f>+E48+E49+E53</f>
        <v>10940538</v>
      </c>
      <c r="F47" s="222"/>
      <c r="G47" s="74">
        <f>+G48+G49+G53</f>
        <v>31342319</v>
      </c>
      <c r="H47" s="74">
        <f>+H48+H49+H53</f>
        <v>30143521</v>
      </c>
      <c r="I47" s="222"/>
      <c r="J47" s="74">
        <f>+J48+J49+J53</f>
        <v>-150000</v>
      </c>
      <c r="K47" s="222"/>
      <c r="L47" s="165">
        <f>+L48+L49+L53</f>
        <v>40934059</v>
      </c>
      <c r="M47" s="112">
        <f>+M48+M49+M52</f>
        <v>0</v>
      </c>
      <c r="N47" s="23">
        <f>+N48+N49+N52</f>
        <v>0</v>
      </c>
      <c r="O47" s="23">
        <f>+O48+O49+O52</f>
        <v>0</v>
      </c>
      <c r="P47" s="268"/>
      <c r="Q47" s="75" t="s">
        <v>58</v>
      </c>
      <c r="R47" s="276"/>
      <c r="S47" s="60"/>
      <c r="T47" s="60"/>
      <c r="U47" s="60"/>
      <c r="V47" s="60"/>
      <c r="W47" s="60"/>
      <c r="X47" s="60"/>
      <c r="Y47" s="61"/>
      <c r="Z47" s="60"/>
      <c r="AA47" s="60"/>
    </row>
    <row r="48" spans="1:27" s="5" customFormat="1" ht="16.5" thickTop="1">
      <c r="A48" s="440">
        <v>135</v>
      </c>
      <c r="B48" s="200" t="s">
        <v>59</v>
      </c>
      <c r="C48" s="222"/>
      <c r="D48" s="293">
        <v>3663585</v>
      </c>
      <c r="E48" s="293">
        <v>3663544</v>
      </c>
      <c r="F48" s="222"/>
      <c r="G48" s="293"/>
      <c r="H48" s="293"/>
      <c r="I48" s="222"/>
      <c r="J48" s="293"/>
      <c r="K48" s="222"/>
      <c r="L48" s="166">
        <f aca="true" t="shared" si="2" ref="L48:L54">+E48+H48+J48</f>
        <v>3663544</v>
      </c>
      <c r="M48" s="135"/>
      <c r="N48" s="72"/>
      <c r="O48" s="72"/>
      <c r="P48" s="269"/>
      <c r="Q48" s="77" t="s">
        <v>60</v>
      </c>
      <c r="R48" s="276"/>
      <c r="S48" s="60"/>
      <c r="T48" s="60"/>
      <c r="U48" s="60"/>
      <c r="V48" s="60"/>
      <c r="W48" s="60"/>
      <c r="X48" s="60"/>
      <c r="Y48" s="61"/>
      <c r="Z48" s="60"/>
      <c r="AA48" s="60"/>
    </row>
    <row r="49" spans="1:27" s="5" customFormat="1" ht="15.75">
      <c r="A49" s="440">
        <v>140</v>
      </c>
      <c r="B49" s="197" t="s">
        <v>61</v>
      </c>
      <c r="C49" s="222"/>
      <c r="D49" s="294">
        <v>7349939</v>
      </c>
      <c r="E49" s="294">
        <v>7276994</v>
      </c>
      <c r="F49" s="222"/>
      <c r="G49" s="294">
        <v>31342319</v>
      </c>
      <c r="H49" s="294">
        <v>30143521</v>
      </c>
      <c r="I49" s="222"/>
      <c r="J49" s="294">
        <v>-150000</v>
      </c>
      <c r="K49" s="222"/>
      <c r="L49" s="167">
        <f t="shared" si="2"/>
        <v>37270515</v>
      </c>
      <c r="M49" s="135"/>
      <c r="N49" s="72"/>
      <c r="O49" s="72"/>
      <c r="P49" s="269"/>
      <c r="Q49" s="79" t="s">
        <v>62</v>
      </c>
      <c r="R49" s="276"/>
      <c r="S49" s="60"/>
      <c r="T49" s="60"/>
      <c r="U49" s="60"/>
      <c r="V49" s="60"/>
      <c r="W49" s="60"/>
      <c r="X49" s="60"/>
      <c r="Y49" s="61"/>
      <c r="Z49" s="60"/>
      <c r="AA49" s="60"/>
    </row>
    <row r="50" spans="1:27" s="5" customFormat="1" ht="15.75">
      <c r="A50" s="440">
        <v>145</v>
      </c>
      <c r="B50" s="184" t="s">
        <v>63</v>
      </c>
      <c r="C50" s="222"/>
      <c r="D50" s="295">
        <v>8237994</v>
      </c>
      <c r="E50" s="295">
        <v>8165049</v>
      </c>
      <c r="F50" s="222"/>
      <c r="G50" s="295">
        <v>-15049</v>
      </c>
      <c r="H50" s="295">
        <v>-15049</v>
      </c>
      <c r="I50" s="222"/>
      <c r="J50" s="295">
        <v>-150000</v>
      </c>
      <c r="K50" s="222"/>
      <c r="L50" s="168">
        <f t="shared" si="2"/>
        <v>8000000</v>
      </c>
      <c r="M50" s="135"/>
      <c r="N50" s="72"/>
      <c r="O50" s="72"/>
      <c r="P50" s="269"/>
      <c r="Q50" s="81" t="s">
        <v>64</v>
      </c>
      <c r="R50" s="276"/>
      <c r="S50" s="60"/>
      <c r="T50" s="60"/>
      <c r="U50" s="60"/>
      <c r="V50" s="60"/>
      <c r="W50" s="60"/>
      <c r="X50" s="60"/>
      <c r="Y50" s="61"/>
      <c r="Z50" s="60"/>
      <c r="AA50" s="60"/>
    </row>
    <row r="51" spans="1:27" s="5" customFormat="1" ht="15.75">
      <c r="A51" s="440">
        <v>150</v>
      </c>
      <c r="B51" s="185" t="s">
        <v>65</v>
      </c>
      <c r="C51" s="222"/>
      <c r="D51" s="296"/>
      <c r="E51" s="296"/>
      <c r="F51" s="222"/>
      <c r="G51" s="296"/>
      <c r="H51" s="296"/>
      <c r="I51" s="222"/>
      <c r="J51" s="296"/>
      <c r="K51" s="222"/>
      <c r="L51" s="169">
        <f t="shared" si="2"/>
        <v>0</v>
      </c>
      <c r="M51" s="135"/>
      <c r="N51" s="72"/>
      <c r="O51" s="72"/>
      <c r="P51" s="269"/>
      <c r="Q51" s="83" t="s">
        <v>16</v>
      </c>
      <c r="R51" s="276"/>
      <c r="S51" s="60"/>
      <c r="T51" s="60"/>
      <c r="U51" s="60"/>
      <c r="V51" s="60"/>
      <c r="W51" s="60"/>
      <c r="X51" s="60"/>
      <c r="Y51" s="61"/>
      <c r="Z51" s="60"/>
      <c r="AA51" s="60"/>
    </row>
    <row r="52" spans="1:27" s="5" customFormat="1" ht="15.75" customHeight="1" hidden="1">
      <c r="A52" s="440">
        <v>160</v>
      </c>
      <c r="B52" s="202"/>
      <c r="C52" s="222"/>
      <c r="D52" s="293"/>
      <c r="E52" s="293"/>
      <c r="F52" s="222"/>
      <c r="G52" s="293"/>
      <c r="H52" s="293"/>
      <c r="I52" s="222"/>
      <c r="J52" s="293"/>
      <c r="K52" s="222"/>
      <c r="L52" s="166">
        <f t="shared" si="2"/>
        <v>0</v>
      </c>
      <c r="M52" s="135"/>
      <c r="N52" s="72"/>
      <c r="O52" s="72"/>
      <c r="P52" s="269"/>
      <c r="Q52" s="77"/>
      <c r="R52" s="276"/>
      <c r="S52" s="60"/>
      <c r="T52" s="60"/>
      <c r="U52" s="60"/>
      <c r="V52" s="60"/>
      <c r="W52" s="60"/>
      <c r="X52" s="60"/>
      <c r="Y52" s="61"/>
      <c r="Z52" s="60"/>
      <c r="AA52" s="60"/>
    </row>
    <row r="53" spans="1:27" s="5" customFormat="1" ht="15.75">
      <c r="A53" s="440">
        <v>162</v>
      </c>
      <c r="B53" s="203" t="s">
        <v>66</v>
      </c>
      <c r="C53" s="222"/>
      <c r="D53" s="287"/>
      <c r="E53" s="287"/>
      <c r="F53" s="222"/>
      <c r="G53" s="287"/>
      <c r="H53" s="287"/>
      <c r="I53" s="222"/>
      <c r="J53" s="287"/>
      <c r="K53" s="222"/>
      <c r="L53" s="159">
        <f t="shared" si="2"/>
        <v>0</v>
      </c>
      <c r="M53" s="84"/>
      <c r="N53" s="84"/>
      <c r="O53" s="84"/>
      <c r="P53" s="269"/>
      <c r="Q53" s="58" t="s">
        <v>67</v>
      </c>
      <c r="R53" s="276"/>
      <c r="S53" s="60"/>
      <c r="T53" s="60"/>
      <c r="U53" s="60"/>
      <c r="V53" s="60"/>
      <c r="W53" s="60"/>
      <c r="X53" s="60"/>
      <c r="Y53" s="61"/>
      <c r="Z53" s="60"/>
      <c r="AA53" s="60"/>
    </row>
    <row r="54" spans="1:27" s="5" customFormat="1" ht="19.5" thickBot="1">
      <c r="A54" s="440">
        <v>165</v>
      </c>
      <c r="B54" s="204" t="s">
        <v>68</v>
      </c>
      <c r="C54" s="222"/>
      <c r="D54" s="85"/>
      <c r="E54" s="85"/>
      <c r="F54" s="222"/>
      <c r="G54" s="85"/>
      <c r="H54" s="85"/>
      <c r="I54" s="222"/>
      <c r="J54" s="85"/>
      <c r="K54" s="222"/>
      <c r="L54" s="170">
        <f t="shared" si="2"/>
        <v>0</v>
      </c>
      <c r="M54" s="86"/>
      <c r="N54" s="86"/>
      <c r="O54" s="86"/>
      <c r="P54" s="269"/>
      <c r="Q54" s="87" t="s">
        <v>69</v>
      </c>
      <c r="R54" s="276"/>
      <c r="S54" s="60"/>
      <c r="T54" s="60"/>
      <c r="U54" s="60"/>
      <c r="V54" s="60"/>
      <c r="W54" s="60"/>
      <c r="X54" s="60"/>
      <c r="Y54" s="61"/>
      <c r="Z54" s="60"/>
      <c r="AA54" s="60"/>
    </row>
    <row r="55" spans="1:27" s="5" customFormat="1" ht="20.25" thickBot="1" thickTop="1">
      <c r="A55" s="440">
        <v>175</v>
      </c>
      <c r="B55" s="205" t="s">
        <v>70</v>
      </c>
      <c r="C55" s="222"/>
      <c r="D55" s="88">
        <f>+D15-D31+D47-D54</f>
        <v>6272212</v>
      </c>
      <c r="E55" s="88">
        <f>+E15-E31+E47-E54</f>
        <v>7194397</v>
      </c>
      <c r="F55" s="222"/>
      <c r="G55" s="88">
        <f>+G15-G31+G47-G54</f>
        <v>-15920963</v>
      </c>
      <c r="H55" s="88">
        <f>+H15-H31+H47-H54</f>
        <v>-15656767</v>
      </c>
      <c r="I55" s="222"/>
      <c r="J55" s="88">
        <f>+J15-J31+J47-J54</f>
        <v>-145097</v>
      </c>
      <c r="K55" s="222"/>
      <c r="L55" s="171">
        <f>+L15-L31+L47-L54</f>
        <v>-8607467</v>
      </c>
      <c r="M55" s="112">
        <f>+M15-M31+M47</f>
        <v>0</v>
      </c>
      <c r="N55" s="23">
        <f>+N15-N31+N47</f>
        <v>0</v>
      </c>
      <c r="O55" s="23">
        <f>+O15-O31+O47</f>
        <v>0</v>
      </c>
      <c r="P55" s="269"/>
      <c r="Q55" s="89"/>
      <c r="R55" s="276"/>
      <c r="S55" s="60"/>
      <c r="T55" s="60"/>
      <c r="U55" s="60"/>
      <c r="V55" s="60"/>
      <c r="W55" s="60"/>
      <c r="X55" s="60"/>
      <c r="Y55" s="61"/>
      <c r="Z55" s="60"/>
      <c r="AA55" s="60"/>
    </row>
    <row r="56" spans="1:27" s="5" customFormat="1" ht="12" customHeight="1" hidden="1">
      <c r="A56" s="440">
        <v>180</v>
      </c>
      <c r="B56" s="206" t="str">
        <f>+IF(+SUM(D56:L56)=0,0,"Контрола: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56" s="222"/>
      <c r="D56" s="90">
        <f>+D55+D57</f>
        <v>0</v>
      </c>
      <c r="E56" s="90">
        <f>+E55+E57</f>
        <v>0</v>
      </c>
      <c r="F56" s="222"/>
      <c r="G56" s="90">
        <f>+G55+G57</f>
        <v>199387</v>
      </c>
      <c r="H56" s="90">
        <f>+H55+H57</f>
        <v>0</v>
      </c>
      <c r="I56" s="222"/>
      <c r="J56" s="90">
        <f>+J55+J57</f>
        <v>0</v>
      </c>
      <c r="K56" s="222"/>
      <c r="L56" s="90">
        <f>+L55+L57</f>
        <v>0</v>
      </c>
      <c r="M56" s="344" t="e">
        <f>+M55+M57</f>
        <v>#REF!</v>
      </c>
      <c r="N56" s="344" t="e">
        <f>+N55+N57</f>
        <v>#REF!</v>
      </c>
      <c r="O56" s="344" t="e">
        <f>+O55+O57</f>
        <v>#REF!</v>
      </c>
      <c r="P56" s="271"/>
      <c r="Q56" s="343"/>
      <c r="R56" s="276"/>
      <c r="S56" s="60"/>
      <c r="T56" s="60"/>
      <c r="U56" s="60"/>
      <c r="V56" s="60"/>
      <c r="W56" s="60"/>
      <c r="X56" s="60"/>
      <c r="Y56" s="61"/>
      <c r="Z56" s="60"/>
      <c r="AA56" s="60"/>
    </row>
    <row r="57" spans="1:27" s="5" customFormat="1" ht="19.5" thickBot="1">
      <c r="A57" s="440">
        <v>185</v>
      </c>
      <c r="B57" s="182" t="s">
        <v>71</v>
      </c>
      <c r="C57" s="222"/>
      <c r="D57" s="91">
        <f>SUM(+D59+D67+D68+D75+D76+D77+D80+D81+D82+D83+D84+D85+D86)</f>
        <v>-6272212</v>
      </c>
      <c r="E57" s="91">
        <f>SUM(+E59+E67+E68+E75+E76+E77+E80+E81+E82+E83+E84+E85+E86)</f>
        <v>-7194397</v>
      </c>
      <c r="F57" s="222"/>
      <c r="G57" s="91">
        <f>SUM(+G59+G67+G68+G75+G76+G77+G80+G81+G82+G83+G84+G85+G86)</f>
        <v>16120350</v>
      </c>
      <c r="H57" s="91">
        <f>SUM(+H59+H67+H68+H75+H76+H77+H80+H81+H82+H83+H84+H85+H86)</f>
        <v>15656767</v>
      </c>
      <c r="I57" s="222"/>
      <c r="J57" s="91">
        <f>SUM(+J59+J67+J68+J75+J76+J77+J80+J81+J82+J83+J84+J85+J86)</f>
        <v>145097</v>
      </c>
      <c r="K57" s="222"/>
      <c r="L57" s="172">
        <f>SUM(+L59+L67+L68+L75+L76+L77+L80+L81+L82+L83+L84+L85+L86)</f>
        <v>8607467</v>
      </c>
      <c r="M57" s="136" t="e">
        <f>SUM(+M59+M67+M68+M75+M76+M77+M80+M81+M82+M83+M84+M85+M86)</f>
        <v>#REF!</v>
      </c>
      <c r="N57" s="92" t="e">
        <f>SUM(+N59+N67+N68+N75+N76+N77+N80+N81+N82+N83+N84+N85+N86)</f>
        <v>#REF!</v>
      </c>
      <c r="O57" s="92" t="e">
        <f>SUM(+O59+O67+O68+O75+O76+O77+O80+O81+O82+O83+O84+O86+O87)</f>
        <v>#REF!</v>
      </c>
      <c r="P57" s="269"/>
      <c r="Q57" s="93"/>
      <c r="R57" s="276"/>
      <c r="S57" s="60"/>
      <c r="T57" s="60"/>
      <c r="U57" s="60"/>
      <c r="V57" s="60"/>
      <c r="W57" s="60"/>
      <c r="X57" s="60"/>
      <c r="Y57" s="61"/>
      <c r="Z57" s="60"/>
      <c r="AA57" s="60"/>
    </row>
    <row r="58" spans="1:27" s="5" customFormat="1" ht="16.5" hidden="1" thickTop="1">
      <c r="A58" s="440">
        <v>190</v>
      </c>
      <c r="B58" s="207"/>
      <c r="C58" s="222"/>
      <c r="D58" s="94"/>
      <c r="E58" s="95" t="e">
        <f>+#REF!+#REF!+#REF!+#REF!</f>
        <v>#REF!</v>
      </c>
      <c r="F58" s="222"/>
      <c r="G58" s="94"/>
      <c r="H58" s="95" t="e">
        <f>+#REF!+#REF!+#REF!+#REF!</f>
        <v>#REF!</v>
      </c>
      <c r="I58" s="222"/>
      <c r="J58" s="95" t="e">
        <f>+#REF!+#REF!+#REF!+#REF!</f>
        <v>#REF!</v>
      </c>
      <c r="K58" s="222"/>
      <c r="L58" s="173" t="e">
        <f>+#REF!+#REF!+#REF!+#REF!</f>
        <v>#REF!</v>
      </c>
      <c r="M58" s="137"/>
      <c r="N58" s="96"/>
      <c r="O58" s="96"/>
      <c r="P58" s="269"/>
      <c r="Q58" s="97"/>
      <c r="R58" s="276"/>
      <c r="S58" s="60"/>
      <c r="T58" s="60"/>
      <c r="U58" s="60"/>
      <c r="V58" s="60"/>
      <c r="W58" s="60"/>
      <c r="X58" s="60"/>
      <c r="Y58" s="61"/>
      <c r="Z58" s="60"/>
      <c r="AA58" s="60"/>
    </row>
    <row r="59" spans="1:27" s="5" customFormat="1" ht="16.5" thickTop="1">
      <c r="A59" s="440">
        <v>195</v>
      </c>
      <c r="B59" s="198" t="s">
        <v>72</v>
      </c>
      <c r="C59" s="222"/>
      <c r="D59" s="80">
        <f>SUM(D60:D66)</f>
        <v>0</v>
      </c>
      <c r="E59" s="80">
        <f>SUM(E60:E66)</f>
        <v>0</v>
      </c>
      <c r="F59" s="222"/>
      <c r="G59" s="80">
        <f>SUM(G60:G66)</f>
        <v>0</v>
      </c>
      <c r="H59" s="80">
        <f>SUM(H60:H66)</f>
        <v>0</v>
      </c>
      <c r="I59" s="222"/>
      <c r="J59" s="80">
        <f>SUM(J60:J66)</f>
        <v>0</v>
      </c>
      <c r="K59" s="222"/>
      <c r="L59" s="168">
        <f>SUM(L60:L66)</f>
        <v>0</v>
      </c>
      <c r="M59" s="138" t="e">
        <f>SUM(M60:M66)</f>
        <v>#REF!</v>
      </c>
      <c r="N59" s="98" t="e">
        <f>SUM(N60:N66)</f>
        <v>#REF!</v>
      </c>
      <c r="O59" s="98" t="e">
        <f>SUM(O60:O66)</f>
        <v>#REF!</v>
      </c>
      <c r="P59" s="269"/>
      <c r="Q59" s="81" t="s">
        <v>73</v>
      </c>
      <c r="R59" s="276"/>
      <c r="S59" s="60"/>
      <c r="T59" s="60"/>
      <c r="U59" s="60"/>
      <c r="V59" s="60"/>
      <c r="W59" s="60"/>
      <c r="X59" s="60"/>
      <c r="Y59" s="61"/>
      <c r="Z59" s="60"/>
      <c r="AA59" s="60"/>
    </row>
    <row r="60" spans="1:27" s="5" customFormat="1" ht="15.75">
      <c r="A60" s="440">
        <v>200</v>
      </c>
      <c r="B60" s="208" t="s">
        <v>74</v>
      </c>
      <c r="C60" s="222"/>
      <c r="D60" s="297"/>
      <c r="E60" s="297"/>
      <c r="F60" s="222"/>
      <c r="G60" s="297"/>
      <c r="H60" s="297"/>
      <c r="I60" s="222"/>
      <c r="J60" s="297"/>
      <c r="K60" s="222"/>
      <c r="L60" s="174">
        <f aca="true" t="shared" si="3" ref="L60:L67">+E60+H60+J60</f>
        <v>0</v>
      </c>
      <c r="M60" s="139" t="e">
        <v>#REF!</v>
      </c>
      <c r="N60" s="100" t="e">
        <v>#REF!</v>
      </c>
      <c r="O60" s="100" t="e">
        <v>#REF!</v>
      </c>
      <c r="P60" s="269"/>
      <c r="Q60" s="101" t="s">
        <v>123</v>
      </c>
      <c r="R60" s="276"/>
      <c r="S60" s="60"/>
      <c r="T60" s="60"/>
      <c r="U60" s="60"/>
      <c r="V60" s="60"/>
      <c r="W60" s="60"/>
      <c r="X60" s="60"/>
      <c r="Y60" s="61"/>
      <c r="Z60" s="60"/>
      <c r="AA60" s="60"/>
    </row>
    <row r="61" spans="1:27" s="5" customFormat="1" ht="15.75">
      <c r="A61" s="440">
        <v>205</v>
      </c>
      <c r="B61" s="209" t="s">
        <v>75</v>
      </c>
      <c r="C61" s="222"/>
      <c r="D61" s="298"/>
      <c r="E61" s="298"/>
      <c r="F61" s="222"/>
      <c r="G61" s="298"/>
      <c r="H61" s="298"/>
      <c r="I61" s="222"/>
      <c r="J61" s="298"/>
      <c r="K61" s="222"/>
      <c r="L61" s="175">
        <f t="shared" si="3"/>
        <v>0</v>
      </c>
      <c r="M61" s="139" t="e">
        <v>#REF!</v>
      </c>
      <c r="N61" s="100" t="e">
        <v>#REF!</v>
      </c>
      <c r="O61" s="100" t="e">
        <v>#REF!</v>
      </c>
      <c r="P61" s="269"/>
      <c r="Q61" s="103" t="s">
        <v>124</v>
      </c>
      <c r="R61" s="276"/>
      <c r="S61" s="60"/>
      <c r="T61" s="60"/>
      <c r="U61" s="60"/>
      <c r="V61" s="60"/>
      <c r="W61" s="60"/>
      <c r="X61" s="60"/>
      <c r="Y61" s="61"/>
      <c r="Z61" s="60"/>
      <c r="AA61" s="60"/>
    </row>
    <row r="62" spans="1:27" s="5" customFormat="1" ht="15.75">
      <c r="A62" s="440">
        <v>210</v>
      </c>
      <c r="B62" s="209" t="s">
        <v>76</v>
      </c>
      <c r="C62" s="222"/>
      <c r="D62" s="298"/>
      <c r="E62" s="298"/>
      <c r="F62" s="222"/>
      <c r="G62" s="298"/>
      <c r="H62" s="298"/>
      <c r="I62" s="222"/>
      <c r="J62" s="298"/>
      <c r="K62" s="222"/>
      <c r="L62" s="175">
        <f t="shared" si="3"/>
        <v>0</v>
      </c>
      <c r="M62" s="139" t="e">
        <v>#REF!</v>
      </c>
      <c r="N62" s="100" t="e">
        <v>#REF!</v>
      </c>
      <c r="O62" s="100" t="e">
        <v>#REF!</v>
      </c>
      <c r="P62" s="269"/>
      <c r="Q62" s="103" t="s">
        <v>77</v>
      </c>
      <c r="R62" s="276"/>
      <c r="S62" s="60"/>
      <c r="T62" s="60"/>
      <c r="U62" s="60"/>
      <c r="V62" s="60"/>
      <c r="W62" s="60"/>
      <c r="X62" s="60"/>
      <c r="Y62" s="61"/>
      <c r="Z62" s="60"/>
      <c r="AA62" s="60"/>
    </row>
    <row r="63" spans="1:27" s="5" customFormat="1" ht="15.75">
      <c r="A63" s="440">
        <v>215</v>
      </c>
      <c r="B63" s="209" t="s">
        <v>78</v>
      </c>
      <c r="C63" s="222"/>
      <c r="D63" s="298"/>
      <c r="E63" s="298"/>
      <c r="F63" s="222"/>
      <c r="G63" s="298"/>
      <c r="H63" s="298"/>
      <c r="I63" s="222"/>
      <c r="J63" s="298"/>
      <c r="K63" s="222"/>
      <c r="L63" s="175">
        <f t="shared" si="3"/>
        <v>0</v>
      </c>
      <c r="M63" s="139" t="e">
        <v>#REF!</v>
      </c>
      <c r="N63" s="100" t="e">
        <v>#REF!</v>
      </c>
      <c r="O63" s="100" t="e">
        <v>#REF!</v>
      </c>
      <c r="P63" s="269"/>
      <c r="Q63" s="103" t="s">
        <v>79</v>
      </c>
      <c r="R63" s="276"/>
      <c r="S63" s="60"/>
      <c r="T63" s="60"/>
      <c r="U63" s="60"/>
      <c r="V63" s="60"/>
      <c r="W63" s="60"/>
      <c r="X63" s="60"/>
      <c r="Y63" s="61"/>
      <c r="Z63" s="60"/>
      <c r="AA63" s="60"/>
    </row>
    <row r="64" spans="1:27" s="5" customFormat="1" ht="15.75">
      <c r="A64" s="440">
        <v>220</v>
      </c>
      <c r="B64" s="209" t="s">
        <v>157</v>
      </c>
      <c r="C64" s="222"/>
      <c r="D64" s="298"/>
      <c r="E64" s="298"/>
      <c r="F64" s="222"/>
      <c r="G64" s="298"/>
      <c r="H64" s="298"/>
      <c r="I64" s="222"/>
      <c r="J64" s="298"/>
      <c r="K64" s="222"/>
      <c r="L64" s="175">
        <f t="shared" si="3"/>
        <v>0</v>
      </c>
      <c r="M64" s="139" t="e">
        <v>#REF!</v>
      </c>
      <c r="N64" s="100" t="e">
        <v>#REF!</v>
      </c>
      <c r="O64" s="100" t="e">
        <v>#REF!</v>
      </c>
      <c r="P64" s="269"/>
      <c r="Q64" s="103" t="s">
        <v>125</v>
      </c>
      <c r="R64" s="276"/>
      <c r="S64" s="60"/>
      <c r="T64" s="60"/>
      <c r="U64" s="60"/>
      <c r="V64" s="60"/>
      <c r="W64" s="60"/>
      <c r="X64" s="60"/>
      <c r="Y64" s="61"/>
      <c r="Z64" s="60"/>
      <c r="AA64" s="60"/>
    </row>
    <row r="65" spans="1:27" s="5" customFormat="1" ht="15.75">
      <c r="A65" s="440">
        <v>230</v>
      </c>
      <c r="B65" s="210" t="s">
        <v>110</v>
      </c>
      <c r="C65" s="222"/>
      <c r="D65" s="298"/>
      <c r="E65" s="298"/>
      <c r="F65" s="222"/>
      <c r="G65" s="298"/>
      <c r="H65" s="298"/>
      <c r="I65" s="222"/>
      <c r="J65" s="298"/>
      <c r="K65" s="222"/>
      <c r="L65" s="175">
        <f t="shared" si="3"/>
        <v>0</v>
      </c>
      <c r="M65" s="139" t="e">
        <v>#REF!</v>
      </c>
      <c r="N65" s="100" t="e">
        <v>#REF!</v>
      </c>
      <c r="O65" s="100" t="e">
        <v>#REF!</v>
      </c>
      <c r="P65" s="269"/>
      <c r="Q65" s="103" t="s">
        <v>137</v>
      </c>
      <c r="R65" s="276"/>
      <c r="S65" s="60"/>
      <c r="T65" s="60"/>
      <c r="U65" s="60"/>
      <c r="V65" s="60"/>
      <c r="W65" s="60"/>
      <c r="X65" s="60"/>
      <c r="Y65" s="61"/>
      <c r="Z65" s="60"/>
      <c r="AA65" s="60"/>
    </row>
    <row r="66" spans="1:27" s="5" customFormat="1" ht="15.75">
      <c r="A66" s="440">
        <v>235</v>
      </c>
      <c r="B66" s="211" t="s">
        <v>109</v>
      </c>
      <c r="C66" s="222"/>
      <c r="D66" s="299"/>
      <c r="E66" s="299"/>
      <c r="F66" s="222"/>
      <c r="G66" s="299"/>
      <c r="H66" s="299"/>
      <c r="I66" s="222"/>
      <c r="J66" s="299"/>
      <c r="K66" s="222"/>
      <c r="L66" s="176">
        <f t="shared" si="3"/>
        <v>0</v>
      </c>
      <c r="M66" s="139" t="e">
        <v>#REF!</v>
      </c>
      <c r="N66" s="100" t="e">
        <v>#REF!</v>
      </c>
      <c r="O66" s="100" t="e">
        <v>#REF!</v>
      </c>
      <c r="P66" s="269"/>
      <c r="Q66" s="105" t="s">
        <v>126</v>
      </c>
      <c r="R66" s="276"/>
      <c r="S66" s="60"/>
      <c r="T66" s="60"/>
      <c r="U66" s="60"/>
      <c r="V66" s="60"/>
      <c r="W66" s="60"/>
      <c r="X66" s="60"/>
      <c r="Y66" s="61"/>
      <c r="Z66" s="60"/>
      <c r="AA66" s="60"/>
    </row>
    <row r="67" spans="1:27" s="5" customFormat="1" ht="15.75">
      <c r="A67" s="440">
        <v>240</v>
      </c>
      <c r="B67" s="200" t="s">
        <v>160</v>
      </c>
      <c r="C67" s="222"/>
      <c r="D67" s="293">
        <v>-90000</v>
      </c>
      <c r="E67" s="293">
        <v>-90000</v>
      </c>
      <c r="F67" s="222"/>
      <c r="G67" s="293"/>
      <c r="H67" s="293"/>
      <c r="I67" s="222"/>
      <c r="J67" s="293"/>
      <c r="K67" s="222"/>
      <c r="L67" s="166">
        <f t="shared" si="3"/>
        <v>-90000</v>
      </c>
      <c r="M67" s="139" t="e">
        <v>#REF!</v>
      </c>
      <c r="N67" s="100" t="e">
        <v>#REF!</v>
      </c>
      <c r="O67" s="100" t="e">
        <v>#REF!</v>
      </c>
      <c r="P67" s="269"/>
      <c r="Q67" s="77" t="s">
        <v>80</v>
      </c>
      <c r="R67" s="276"/>
      <c r="S67" s="60"/>
      <c r="T67" s="60"/>
      <c r="U67" s="60"/>
      <c r="V67" s="60"/>
      <c r="W67" s="60"/>
      <c r="X67" s="60"/>
      <c r="Y67" s="61"/>
      <c r="Z67" s="60"/>
      <c r="AA67" s="60"/>
    </row>
    <row r="68" spans="1:27" s="5" customFormat="1" ht="15.75">
      <c r="A68" s="440">
        <v>245</v>
      </c>
      <c r="B68" s="198" t="s">
        <v>81</v>
      </c>
      <c r="C68" s="222"/>
      <c r="D68" s="80">
        <f>SUM(D69:D74)</f>
        <v>0</v>
      </c>
      <c r="E68" s="80">
        <f>SUM(E69:E74)</f>
        <v>0</v>
      </c>
      <c r="F68" s="222"/>
      <c r="G68" s="80">
        <f>SUM(G69:G74)</f>
        <v>0</v>
      </c>
      <c r="H68" s="80">
        <f>SUM(H69:H74)</f>
        <v>0</v>
      </c>
      <c r="I68" s="222"/>
      <c r="J68" s="80">
        <f>SUM(J69:J74)</f>
        <v>0</v>
      </c>
      <c r="K68" s="222"/>
      <c r="L68" s="168">
        <f>SUM(L69:L74)</f>
        <v>0</v>
      </c>
      <c r="M68" s="140">
        <f>SUM(M69:M74)</f>
        <v>0</v>
      </c>
      <c r="N68" s="106">
        <f>SUM(N69:N74)</f>
        <v>0</v>
      </c>
      <c r="O68" s="106">
        <f>SUM(O69:O74)</f>
        <v>0</v>
      </c>
      <c r="P68" s="269"/>
      <c r="Q68" s="81" t="s">
        <v>82</v>
      </c>
      <c r="R68" s="276"/>
      <c r="S68" s="60"/>
      <c r="T68" s="60"/>
      <c r="U68" s="60"/>
      <c r="V68" s="60"/>
      <c r="W68" s="60"/>
      <c r="X68" s="60"/>
      <c r="Y68" s="61"/>
      <c r="Z68" s="60"/>
      <c r="AA68" s="60"/>
    </row>
    <row r="69" spans="1:27" s="5" customFormat="1" ht="15.75">
      <c r="A69" s="440">
        <v>250</v>
      </c>
      <c r="B69" s="208" t="s">
        <v>83</v>
      </c>
      <c r="C69" s="222"/>
      <c r="D69" s="297"/>
      <c r="E69" s="297"/>
      <c r="F69" s="222"/>
      <c r="G69" s="297"/>
      <c r="H69" s="297"/>
      <c r="I69" s="222"/>
      <c r="J69" s="297"/>
      <c r="K69" s="222"/>
      <c r="L69" s="174">
        <f aca="true" t="shared" si="4" ref="L69:L76">+E69+H69+J69</f>
        <v>0</v>
      </c>
      <c r="M69" s="140"/>
      <c r="N69" s="106"/>
      <c r="O69" s="106"/>
      <c r="P69" s="269"/>
      <c r="Q69" s="101" t="s">
        <v>127</v>
      </c>
      <c r="R69" s="276"/>
      <c r="S69" s="60"/>
      <c r="T69" s="60"/>
      <c r="U69" s="60"/>
      <c r="V69" s="60"/>
      <c r="W69" s="60"/>
      <c r="X69" s="60"/>
      <c r="Y69" s="61"/>
      <c r="Z69" s="60"/>
      <c r="AA69" s="60"/>
    </row>
    <row r="70" spans="1:27" s="5" customFormat="1" ht="15.75">
      <c r="A70" s="440">
        <v>260</v>
      </c>
      <c r="B70" s="209" t="s">
        <v>84</v>
      </c>
      <c r="C70" s="222"/>
      <c r="D70" s="298"/>
      <c r="E70" s="298"/>
      <c r="F70" s="222"/>
      <c r="G70" s="298"/>
      <c r="H70" s="298"/>
      <c r="I70" s="222"/>
      <c r="J70" s="298"/>
      <c r="K70" s="222"/>
      <c r="L70" s="175">
        <f t="shared" si="4"/>
        <v>0</v>
      </c>
      <c r="M70" s="140"/>
      <c r="N70" s="106"/>
      <c r="O70" s="106"/>
      <c r="P70" s="269"/>
      <c r="Q70" s="103" t="s">
        <v>128</v>
      </c>
      <c r="R70" s="276"/>
      <c r="S70" s="60"/>
      <c r="T70" s="60"/>
      <c r="U70" s="60"/>
      <c r="V70" s="60"/>
      <c r="W70" s="60"/>
      <c r="X70" s="60"/>
      <c r="Y70" s="61"/>
      <c r="Z70" s="60"/>
      <c r="AA70" s="60"/>
    </row>
    <row r="71" spans="1:27" s="5" customFormat="1" ht="15.75">
      <c r="A71" s="440">
        <v>265</v>
      </c>
      <c r="B71" s="209" t="s">
        <v>108</v>
      </c>
      <c r="C71" s="222"/>
      <c r="D71" s="298"/>
      <c r="E71" s="298"/>
      <c r="F71" s="222"/>
      <c r="G71" s="298"/>
      <c r="H71" s="298"/>
      <c r="I71" s="222"/>
      <c r="J71" s="298"/>
      <c r="K71" s="222"/>
      <c r="L71" s="175">
        <f t="shared" si="4"/>
        <v>0</v>
      </c>
      <c r="M71" s="140"/>
      <c r="N71" s="106"/>
      <c r="O71" s="106"/>
      <c r="P71" s="269"/>
      <c r="Q71" s="103" t="s">
        <v>85</v>
      </c>
      <c r="R71" s="276"/>
      <c r="S71" s="60"/>
      <c r="T71" s="60"/>
      <c r="U71" s="60"/>
      <c r="V71" s="60"/>
      <c r="W71" s="60"/>
      <c r="X71" s="60"/>
      <c r="Y71" s="61"/>
      <c r="Z71" s="60"/>
      <c r="AA71" s="60"/>
    </row>
    <row r="72" spans="1:27" s="5" customFormat="1" ht="15.75" customHeight="1" hidden="1">
      <c r="A72" s="440"/>
      <c r="B72" s="209"/>
      <c r="C72" s="222"/>
      <c r="D72" s="298"/>
      <c r="E72" s="298"/>
      <c r="F72" s="222"/>
      <c r="G72" s="298"/>
      <c r="H72" s="298"/>
      <c r="I72" s="222"/>
      <c r="J72" s="298"/>
      <c r="K72" s="222"/>
      <c r="L72" s="175">
        <f t="shared" si="4"/>
        <v>0</v>
      </c>
      <c r="M72" s="140"/>
      <c r="N72" s="106"/>
      <c r="O72" s="106"/>
      <c r="P72" s="269"/>
      <c r="Q72" s="103"/>
      <c r="R72" s="276"/>
      <c r="S72" s="60"/>
      <c r="T72" s="60"/>
      <c r="U72" s="60"/>
      <c r="V72" s="60"/>
      <c r="W72" s="60"/>
      <c r="X72" s="60"/>
      <c r="Y72" s="61"/>
      <c r="Z72" s="60"/>
      <c r="AA72" s="60"/>
    </row>
    <row r="73" spans="1:27" s="5" customFormat="1" ht="15.75">
      <c r="A73" s="440">
        <v>270</v>
      </c>
      <c r="B73" s="209" t="s">
        <v>86</v>
      </c>
      <c r="C73" s="222"/>
      <c r="D73" s="298"/>
      <c r="E73" s="298"/>
      <c r="F73" s="222"/>
      <c r="G73" s="298"/>
      <c r="H73" s="298"/>
      <c r="I73" s="222"/>
      <c r="J73" s="298"/>
      <c r="K73" s="222"/>
      <c r="L73" s="175">
        <f t="shared" si="4"/>
        <v>0</v>
      </c>
      <c r="M73" s="140"/>
      <c r="N73" s="106"/>
      <c r="O73" s="106"/>
      <c r="P73" s="269"/>
      <c r="Q73" s="103" t="s">
        <v>129</v>
      </c>
      <c r="R73" s="276"/>
      <c r="S73" s="60"/>
      <c r="T73" s="60"/>
      <c r="U73" s="60"/>
      <c r="V73" s="60"/>
      <c r="W73" s="60"/>
      <c r="X73" s="60"/>
      <c r="Y73" s="61"/>
      <c r="Z73" s="60"/>
      <c r="AA73" s="60"/>
    </row>
    <row r="74" spans="1:27" s="5" customFormat="1" ht="15.75">
      <c r="A74" s="440">
        <v>275</v>
      </c>
      <c r="B74" s="212" t="s">
        <v>87</v>
      </c>
      <c r="C74" s="222"/>
      <c r="D74" s="299"/>
      <c r="E74" s="299"/>
      <c r="F74" s="222"/>
      <c r="G74" s="299"/>
      <c r="H74" s="299"/>
      <c r="I74" s="222"/>
      <c r="J74" s="299"/>
      <c r="K74" s="222"/>
      <c r="L74" s="176">
        <f t="shared" si="4"/>
        <v>0</v>
      </c>
      <c r="M74" s="140"/>
      <c r="N74" s="106"/>
      <c r="O74" s="106"/>
      <c r="P74" s="269"/>
      <c r="Q74" s="105" t="s">
        <v>130</v>
      </c>
      <c r="R74" s="276"/>
      <c r="S74" s="60"/>
      <c r="T74" s="60"/>
      <c r="U74" s="60"/>
      <c r="V74" s="60"/>
      <c r="W74" s="60"/>
      <c r="X74" s="60"/>
      <c r="Y74" s="61"/>
      <c r="Z74" s="60"/>
      <c r="AA74" s="60"/>
    </row>
    <row r="75" spans="1:27" s="5" customFormat="1" ht="15.75">
      <c r="A75" s="440">
        <v>280</v>
      </c>
      <c r="B75" s="200" t="s">
        <v>147</v>
      </c>
      <c r="C75" s="222"/>
      <c r="D75" s="293"/>
      <c r="E75" s="293"/>
      <c r="F75" s="222"/>
      <c r="G75" s="293"/>
      <c r="H75" s="293"/>
      <c r="I75" s="222"/>
      <c r="J75" s="293"/>
      <c r="K75" s="222"/>
      <c r="L75" s="166">
        <f t="shared" si="4"/>
        <v>0</v>
      </c>
      <c r="M75" s="140"/>
      <c r="N75" s="106"/>
      <c r="O75" s="106"/>
      <c r="P75" s="269"/>
      <c r="Q75" s="77" t="s">
        <v>88</v>
      </c>
      <c r="R75" s="276"/>
      <c r="S75" s="60"/>
      <c r="T75" s="60"/>
      <c r="U75" s="60"/>
      <c r="V75" s="60"/>
      <c r="W75" s="60"/>
      <c r="X75" s="60"/>
      <c r="Y75" s="61"/>
      <c r="Z75" s="60"/>
      <c r="AA75" s="60"/>
    </row>
    <row r="76" spans="1:27" s="5" customFormat="1" ht="15.75">
      <c r="A76" s="440">
        <v>285</v>
      </c>
      <c r="B76" s="197" t="s">
        <v>156</v>
      </c>
      <c r="C76" s="222"/>
      <c r="D76" s="294"/>
      <c r="E76" s="294"/>
      <c r="F76" s="222"/>
      <c r="G76" s="294"/>
      <c r="H76" s="294"/>
      <c r="I76" s="222"/>
      <c r="J76" s="294"/>
      <c r="K76" s="222"/>
      <c r="L76" s="167">
        <f t="shared" si="4"/>
        <v>0</v>
      </c>
      <c r="M76" s="140"/>
      <c r="N76" s="106"/>
      <c r="O76" s="106"/>
      <c r="P76" s="269"/>
      <c r="Q76" s="79" t="s">
        <v>89</v>
      </c>
      <c r="R76" s="276"/>
      <c r="S76" s="60"/>
      <c r="T76" s="60"/>
      <c r="U76" s="60"/>
      <c r="V76" s="60"/>
      <c r="W76" s="60"/>
      <c r="X76" s="60"/>
      <c r="Y76" s="61"/>
      <c r="Z76" s="60"/>
      <c r="AA76" s="60"/>
    </row>
    <row r="77" spans="1:27" s="5" customFormat="1" ht="15.75">
      <c r="A77" s="440">
        <v>290</v>
      </c>
      <c r="B77" s="198" t="s">
        <v>90</v>
      </c>
      <c r="C77" s="222"/>
      <c r="D77" s="80">
        <f>+D78+D79</f>
        <v>-7485173</v>
      </c>
      <c r="E77" s="80">
        <f>+E78+E79</f>
        <v>-7302071</v>
      </c>
      <c r="F77" s="222"/>
      <c r="G77" s="80">
        <f>+G78+G79</f>
        <v>8379963</v>
      </c>
      <c r="H77" s="80">
        <f>+H78+H79</f>
        <v>8115767</v>
      </c>
      <c r="I77" s="222"/>
      <c r="J77" s="80">
        <f>+J78+J79</f>
        <v>39296</v>
      </c>
      <c r="K77" s="222"/>
      <c r="L77" s="168">
        <f>+L78+L79</f>
        <v>852992</v>
      </c>
      <c r="M77" s="140">
        <f>+M78+M79</f>
        <v>0</v>
      </c>
      <c r="N77" s="106">
        <f>+N78+N79</f>
        <v>0</v>
      </c>
      <c r="O77" s="106">
        <f>+O78+O79</f>
        <v>0</v>
      </c>
      <c r="P77" s="269"/>
      <c r="Q77" s="81" t="s">
        <v>91</v>
      </c>
      <c r="R77" s="276"/>
      <c r="S77" s="60"/>
      <c r="T77" s="60"/>
      <c r="U77" s="60"/>
      <c r="V77" s="60"/>
      <c r="W77" s="60"/>
      <c r="X77" s="60"/>
      <c r="Y77" s="61"/>
      <c r="Z77" s="60"/>
      <c r="AA77" s="60"/>
    </row>
    <row r="78" spans="1:27" s="5" customFormat="1" ht="15.75">
      <c r="A78" s="440">
        <v>295</v>
      </c>
      <c r="B78" s="208" t="s">
        <v>148</v>
      </c>
      <c r="C78" s="222"/>
      <c r="D78" s="297">
        <v>1814487</v>
      </c>
      <c r="E78" s="297">
        <v>1141582</v>
      </c>
      <c r="F78" s="222"/>
      <c r="G78" s="297"/>
      <c r="H78" s="297"/>
      <c r="I78" s="222"/>
      <c r="J78" s="297"/>
      <c r="K78" s="222"/>
      <c r="L78" s="174">
        <f aca="true" t="shared" si="5" ref="L78:L87">+E78+H78+J78</f>
        <v>1141582</v>
      </c>
      <c r="M78" s="140"/>
      <c r="N78" s="106"/>
      <c r="O78" s="106"/>
      <c r="P78" s="269"/>
      <c r="Q78" s="101" t="s">
        <v>92</v>
      </c>
      <c r="R78" s="276"/>
      <c r="S78" s="60"/>
      <c r="T78" s="60"/>
      <c r="U78" s="60"/>
      <c r="V78" s="60"/>
      <c r="W78" s="60"/>
      <c r="X78" s="60"/>
      <c r="Y78" s="61"/>
      <c r="Z78" s="60"/>
      <c r="AA78" s="60"/>
    </row>
    <row r="79" spans="1:27" s="5" customFormat="1" ht="15.75">
      <c r="A79" s="440">
        <v>300</v>
      </c>
      <c r="B79" s="212" t="s">
        <v>93</v>
      </c>
      <c r="C79" s="222"/>
      <c r="D79" s="299">
        <v>-9299660</v>
      </c>
      <c r="E79" s="299">
        <v>-8443653</v>
      </c>
      <c r="F79" s="222"/>
      <c r="G79" s="299">
        <v>8379963</v>
      </c>
      <c r="H79" s="299">
        <v>8115767</v>
      </c>
      <c r="I79" s="222"/>
      <c r="J79" s="299">
        <v>39296</v>
      </c>
      <c r="K79" s="222"/>
      <c r="L79" s="176">
        <f t="shared" si="5"/>
        <v>-288590</v>
      </c>
      <c r="M79" s="140"/>
      <c r="N79" s="106"/>
      <c r="O79" s="106"/>
      <c r="P79" s="269"/>
      <c r="Q79" s="105" t="s">
        <v>94</v>
      </c>
      <c r="R79" s="276"/>
      <c r="S79" s="60"/>
      <c r="T79" s="60"/>
      <c r="U79" s="60"/>
      <c r="V79" s="60"/>
      <c r="W79" s="60"/>
      <c r="X79" s="60"/>
      <c r="Y79" s="61"/>
      <c r="Z79" s="60"/>
      <c r="AA79" s="60"/>
    </row>
    <row r="80" spans="1:27" s="5" customFormat="1" ht="15.75">
      <c r="A80" s="440">
        <v>310</v>
      </c>
      <c r="B80" s="200" t="s">
        <v>149</v>
      </c>
      <c r="C80" s="222"/>
      <c r="D80" s="293"/>
      <c r="E80" s="293"/>
      <c r="F80" s="222"/>
      <c r="G80" s="293"/>
      <c r="H80" s="293"/>
      <c r="I80" s="222"/>
      <c r="J80" s="293"/>
      <c r="K80" s="222"/>
      <c r="L80" s="166">
        <f t="shared" si="5"/>
        <v>0</v>
      </c>
      <c r="M80" s="140"/>
      <c r="N80" s="106"/>
      <c r="O80" s="106"/>
      <c r="P80" s="269"/>
      <c r="Q80" s="77" t="s">
        <v>95</v>
      </c>
      <c r="R80" s="276"/>
      <c r="S80" s="60"/>
      <c r="T80" s="60"/>
      <c r="U80" s="60"/>
      <c r="V80" s="60"/>
      <c r="W80" s="60"/>
      <c r="X80" s="60"/>
      <c r="Y80" s="61"/>
      <c r="Z80" s="60"/>
      <c r="AA80" s="60"/>
    </row>
    <row r="81" spans="1:27" s="5" customFormat="1" ht="15.75">
      <c r="A81" s="440">
        <v>320</v>
      </c>
      <c r="B81" s="197" t="s">
        <v>96</v>
      </c>
      <c r="C81" s="222"/>
      <c r="D81" s="294">
        <v>1302961</v>
      </c>
      <c r="E81" s="294">
        <v>1302961</v>
      </c>
      <c r="F81" s="222"/>
      <c r="G81" s="294">
        <v>7740387</v>
      </c>
      <c r="H81" s="294">
        <v>7740387</v>
      </c>
      <c r="I81" s="222"/>
      <c r="J81" s="294">
        <v>639510</v>
      </c>
      <c r="K81" s="222"/>
      <c r="L81" s="167">
        <f t="shared" si="5"/>
        <v>9682858</v>
      </c>
      <c r="M81" s="140"/>
      <c r="N81" s="106"/>
      <c r="O81" s="106"/>
      <c r="P81" s="269"/>
      <c r="Q81" s="79" t="s">
        <v>131</v>
      </c>
      <c r="R81" s="276"/>
      <c r="S81" s="60"/>
      <c r="T81" s="60"/>
      <c r="U81" s="60"/>
      <c r="V81" s="60"/>
      <c r="W81" s="60"/>
      <c r="X81" s="60"/>
      <c r="Y81" s="61"/>
      <c r="Z81" s="60"/>
      <c r="AA81" s="60"/>
    </row>
    <row r="82" spans="1:27" s="5" customFormat="1" ht="15.75">
      <c r="A82" s="440">
        <v>330</v>
      </c>
      <c r="B82" s="214" t="s">
        <v>97</v>
      </c>
      <c r="C82" s="222"/>
      <c r="D82" s="282"/>
      <c r="E82" s="282">
        <v>-1105287</v>
      </c>
      <c r="F82" s="222"/>
      <c r="G82" s="282"/>
      <c r="H82" s="282">
        <v>-199387</v>
      </c>
      <c r="I82" s="222"/>
      <c r="J82" s="282">
        <v>-533709</v>
      </c>
      <c r="K82" s="222"/>
      <c r="L82" s="155">
        <f t="shared" si="5"/>
        <v>-1838383</v>
      </c>
      <c r="M82" s="141"/>
      <c r="N82" s="107"/>
      <c r="O82" s="107"/>
      <c r="P82" s="269"/>
      <c r="Q82" s="46" t="s">
        <v>132</v>
      </c>
      <c r="R82" s="276"/>
      <c r="S82" s="60"/>
      <c r="T82" s="60"/>
      <c r="U82" s="60"/>
      <c r="V82" s="60"/>
      <c r="W82" s="60"/>
      <c r="X82" s="60"/>
      <c r="Y82" s="61"/>
      <c r="Z82" s="60"/>
      <c r="AA82" s="60"/>
    </row>
    <row r="83" spans="1:27" s="5" customFormat="1" ht="15.75">
      <c r="A83" s="440">
        <v>335</v>
      </c>
      <c r="B83" s="191" t="s">
        <v>98</v>
      </c>
      <c r="C83" s="222"/>
      <c r="D83" s="282"/>
      <c r="E83" s="282"/>
      <c r="F83" s="222"/>
      <c r="G83" s="282"/>
      <c r="H83" s="282"/>
      <c r="I83" s="222"/>
      <c r="J83" s="282"/>
      <c r="K83" s="222"/>
      <c r="L83" s="155">
        <f t="shared" si="5"/>
        <v>0</v>
      </c>
      <c r="M83" s="141"/>
      <c r="N83" s="107"/>
      <c r="O83" s="107"/>
      <c r="P83" s="269"/>
      <c r="Q83" s="46" t="s">
        <v>133</v>
      </c>
      <c r="R83" s="276"/>
      <c r="S83" s="60"/>
      <c r="T83" s="60"/>
      <c r="U83" s="60"/>
      <c r="V83" s="60"/>
      <c r="W83" s="60"/>
      <c r="X83" s="60"/>
      <c r="Y83" s="61"/>
      <c r="Z83" s="60"/>
      <c r="AA83" s="60"/>
    </row>
    <row r="84" spans="1:27" s="5" customFormat="1" ht="15.75">
      <c r="A84" s="440">
        <v>340</v>
      </c>
      <c r="B84" s="191" t="s">
        <v>114</v>
      </c>
      <c r="C84" s="222"/>
      <c r="D84" s="282"/>
      <c r="E84" s="282"/>
      <c r="F84" s="222"/>
      <c r="G84" s="282"/>
      <c r="H84" s="282"/>
      <c r="I84" s="222"/>
      <c r="J84" s="282"/>
      <c r="K84" s="222"/>
      <c r="L84" s="155">
        <f t="shared" si="5"/>
        <v>0</v>
      </c>
      <c r="M84" s="141"/>
      <c r="N84" s="107"/>
      <c r="O84" s="107"/>
      <c r="P84" s="269"/>
      <c r="Q84" s="46" t="s">
        <v>134</v>
      </c>
      <c r="R84" s="276"/>
      <c r="S84" s="60"/>
      <c r="T84" s="60"/>
      <c r="U84" s="60"/>
      <c r="V84" s="60"/>
      <c r="W84" s="60"/>
      <c r="X84" s="60"/>
      <c r="Y84" s="61"/>
      <c r="Z84" s="60"/>
      <c r="AA84" s="60"/>
    </row>
    <row r="85" spans="1:27" s="5" customFormat="1" ht="15.75">
      <c r="A85" s="440">
        <v>345</v>
      </c>
      <c r="B85" s="191" t="s">
        <v>115</v>
      </c>
      <c r="C85" s="222"/>
      <c r="D85" s="282"/>
      <c r="E85" s="282"/>
      <c r="F85" s="222"/>
      <c r="G85" s="282"/>
      <c r="H85" s="282"/>
      <c r="I85" s="222"/>
      <c r="J85" s="282"/>
      <c r="K85" s="222"/>
      <c r="L85" s="155">
        <f t="shared" si="5"/>
        <v>0</v>
      </c>
      <c r="M85" s="141"/>
      <c r="N85" s="107"/>
      <c r="O85" s="107"/>
      <c r="P85" s="269"/>
      <c r="Q85" s="46" t="s">
        <v>135</v>
      </c>
      <c r="R85" s="276"/>
      <c r="S85" s="60"/>
      <c r="T85" s="60"/>
      <c r="U85" s="60"/>
      <c r="V85" s="60"/>
      <c r="W85" s="60"/>
      <c r="X85" s="60"/>
      <c r="Y85" s="61"/>
      <c r="Z85" s="60"/>
      <c r="AA85" s="60"/>
    </row>
    <row r="86" spans="1:27" s="5" customFormat="1" ht="15.75">
      <c r="A86" s="440">
        <v>350</v>
      </c>
      <c r="B86" s="184" t="s">
        <v>99</v>
      </c>
      <c r="C86" s="222"/>
      <c r="D86" s="283"/>
      <c r="E86" s="283"/>
      <c r="F86" s="222"/>
      <c r="G86" s="283"/>
      <c r="H86" s="283"/>
      <c r="I86" s="222"/>
      <c r="J86" s="283"/>
      <c r="K86" s="222"/>
      <c r="L86" s="148">
        <f t="shared" si="5"/>
        <v>0</v>
      </c>
      <c r="M86" s="141"/>
      <c r="N86" s="107"/>
      <c r="O86" s="107"/>
      <c r="P86" s="269"/>
      <c r="Q86" s="30" t="s">
        <v>100</v>
      </c>
      <c r="R86" s="276"/>
      <c r="S86" s="60"/>
      <c r="T86" s="60"/>
      <c r="U86" s="60"/>
      <c r="V86" s="60"/>
      <c r="W86" s="60"/>
      <c r="X86" s="60"/>
      <c r="Y86" s="61"/>
      <c r="Z86" s="60"/>
      <c r="AA86" s="60"/>
    </row>
    <row r="87" spans="1:27" s="5" customFormat="1" ht="16.5" thickBot="1">
      <c r="A87" s="440">
        <v>355</v>
      </c>
      <c r="B87" s="215" t="s">
        <v>101</v>
      </c>
      <c r="C87" s="222"/>
      <c r="D87" s="449"/>
      <c r="E87" s="449"/>
      <c r="F87" s="222"/>
      <c r="G87" s="449"/>
      <c r="H87" s="449"/>
      <c r="I87" s="222"/>
      <c r="J87" s="449"/>
      <c r="K87" s="222"/>
      <c r="L87" s="177">
        <f t="shared" si="5"/>
        <v>0</v>
      </c>
      <c r="M87" s="142"/>
      <c r="N87" s="108"/>
      <c r="O87" s="108"/>
      <c r="P87" s="269"/>
      <c r="Q87" s="109" t="s">
        <v>136</v>
      </c>
      <c r="R87" s="276"/>
      <c r="S87" s="60"/>
      <c r="T87" s="60"/>
      <c r="U87" s="60"/>
      <c r="V87" s="60"/>
      <c r="W87" s="60"/>
      <c r="X87" s="60"/>
      <c r="Y87" s="61"/>
      <c r="Z87" s="60"/>
      <c r="AA87" s="60"/>
    </row>
    <row r="88" spans="1:27" s="5" customFormat="1" ht="16.5" hidden="1" thickBot="1">
      <c r="A88" s="219"/>
      <c r="B88" s="110" t="s">
        <v>102</v>
      </c>
      <c r="C88" s="222"/>
      <c r="D88" s="111"/>
      <c r="E88" s="111"/>
      <c r="F88" s="222"/>
      <c r="G88" s="111"/>
      <c r="H88" s="111"/>
      <c r="I88" s="222"/>
      <c r="J88" s="111"/>
      <c r="K88" s="222"/>
      <c r="L88" s="111"/>
      <c r="M88" s="23"/>
      <c r="N88" s="23"/>
      <c r="O88" s="23"/>
      <c r="P88" s="271"/>
      <c r="Q88" s="110"/>
      <c r="R88" s="276"/>
      <c r="S88" s="60"/>
      <c r="T88" s="60"/>
      <c r="U88" s="60"/>
      <c r="V88" s="60"/>
      <c r="W88" s="60"/>
      <c r="X88" s="60"/>
      <c r="Y88" s="61"/>
      <c r="Z88" s="60"/>
      <c r="AA88" s="60"/>
    </row>
    <row r="89" spans="1:27" s="5" customFormat="1" ht="16.5" hidden="1" thickBot="1">
      <c r="A89" s="219"/>
      <c r="B89" s="110" t="s">
        <v>103</v>
      </c>
      <c r="C89" s="222"/>
      <c r="D89" s="111"/>
      <c r="E89" s="111"/>
      <c r="F89" s="222"/>
      <c r="G89" s="111"/>
      <c r="H89" s="111"/>
      <c r="I89" s="222"/>
      <c r="J89" s="111"/>
      <c r="K89" s="222"/>
      <c r="L89" s="111"/>
      <c r="M89" s="23"/>
      <c r="N89" s="23"/>
      <c r="O89" s="23"/>
      <c r="P89" s="271"/>
      <c r="Q89" s="110"/>
      <c r="R89" s="276"/>
      <c r="S89" s="60"/>
      <c r="T89" s="60"/>
      <c r="U89" s="60"/>
      <c r="V89" s="60"/>
      <c r="W89" s="60"/>
      <c r="X89" s="60"/>
      <c r="Y89" s="61"/>
      <c r="Z89" s="60"/>
      <c r="AA89" s="60"/>
    </row>
    <row r="90" spans="1:27" s="5" customFormat="1" ht="16.5" hidden="1" thickBot="1">
      <c r="A90" s="219"/>
      <c r="B90" s="110" t="s">
        <v>104</v>
      </c>
      <c r="C90" s="222"/>
      <c r="D90" s="111"/>
      <c r="E90" s="111"/>
      <c r="F90" s="222"/>
      <c r="G90" s="111"/>
      <c r="H90" s="111"/>
      <c r="I90" s="222"/>
      <c r="J90" s="111"/>
      <c r="K90" s="222"/>
      <c r="L90" s="111"/>
      <c r="M90" s="112"/>
      <c r="N90" s="112"/>
      <c r="O90" s="112"/>
      <c r="P90" s="271"/>
      <c r="Q90" s="110"/>
      <c r="R90" s="276"/>
      <c r="S90" s="60"/>
      <c r="T90" s="60"/>
      <c r="U90" s="60"/>
      <c r="V90" s="60"/>
      <c r="W90" s="60"/>
      <c r="X90" s="60"/>
      <c r="Y90" s="61"/>
      <c r="Z90" s="60"/>
      <c r="AA90" s="60"/>
    </row>
    <row r="91" spans="1:27" s="5" customFormat="1" ht="16.5" hidden="1" thickBot="1">
      <c r="A91" s="219"/>
      <c r="B91" s="113" t="s">
        <v>105</v>
      </c>
      <c r="C91" s="222"/>
      <c r="D91" s="111"/>
      <c r="E91" s="111"/>
      <c r="F91" s="222"/>
      <c r="G91" s="111"/>
      <c r="H91" s="111"/>
      <c r="I91" s="222"/>
      <c r="J91" s="111"/>
      <c r="K91" s="222"/>
      <c r="L91" s="111"/>
      <c r="M91" s="112"/>
      <c r="N91" s="112"/>
      <c r="O91" s="112"/>
      <c r="P91" s="271"/>
      <c r="Q91" s="114"/>
      <c r="R91" s="276"/>
      <c r="S91" s="60"/>
      <c r="T91" s="60"/>
      <c r="U91" s="60"/>
      <c r="V91" s="60"/>
      <c r="W91" s="60"/>
      <c r="X91" s="60"/>
      <c r="Y91" s="61"/>
      <c r="Z91" s="60"/>
      <c r="AA91" s="60"/>
    </row>
    <row r="92" spans="1:27" s="5" customFormat="1" ht="16.5" hidden="1" thickBot="1">
      <c r="A92" s="219"/>
      <c r="B92" s="113"/>
      <c r="C92" s="222"/>
      <c r="D92" s="115"/>
      <c r="E92" s="115"/>
      <c r="F92" s="222"/>
      <c r="G92" s="115"/>
      <c r="H92" s="115"/>
      <c r="I92" s="222"/>
      <c r="J92" s="115"/>
      <c r="K92" s="222"/>
      <c r="L92" s="115"/>
      <c r="M92" s="116"/>
      <c r="N92" s="116"/>
      <c r="O92" s="116"/>
      <c r="P92" s="270"/>
      <c r="Q92" s="113"/>
      <c r="R92" s="276"/>
      <c r="S92" s="60"/>
      <c r="T92" s="60"/>
      <c r="U92" s="60"/>
      <c r="V92" s="60"/>
      <c r="W92" s="60"/>
      <c r="X92" s="60"/>
      <c r="Y92" s="61"/>
      <c r="Z92" s="60"/>
      <c r="AA92" s="60"/>
    </row>
    <row r="93" spans="1:27" s="5" customFormat="1" ht="16.5" hidden="1" thickBot="1">
      <c r="A93" s="219"/>
      <c r="B93" s="114" t="s">
        <v>106</v>
      </c>
      <c r="C93" s="222"/>
      <c r="D93" s="115"/>
      <c r="E93" s="115"/>
      <c r="F93" s="222"/>
      <c r="G93" s="115"/>
      <c r="H93" s="115"/>
      <c r="I93" s="222"/>
      <c r="J93" s="115"/>
      <c r="K93" s="222"/>
      <c r="L93" s="115"/>
      <c r="M93" s="117"/>
      <c r="N93" s="117"/>
      <c r="O93" s="117"/>
      <c r="P93" s="270"/>
      <c r="Q93" s="114"/>
      <c r="R93" s="276"/>
      <c r="S93" s="60"/>
      <c r="T93" s="60"/>
      <c r="U93" s="60"/>
      <c r="V93" s="60"/>
      <c r="W93" s="60"/>
      <c r="X93" s="60"/>
      <c r="Y93" s="61"/>
      <c r="Z93" s="60"/>
      <c r="AA93" s="60"/>
    </row>
    <row r="94" spans="1:27" s="5" customFormat="1" ht="16.5" hidden="1" thickBot="1">
      <c r="A94" s="219"/>
      <c r="B94" s="110" t="s">
        <v>104</v>
      </c>
      <c r="C94" s="222"/>
      <c r="D94" s="115"/>
      <c r="E94" s="118"/>
      <c r="F94" s="222"/>
      <c r="G94" s="115"/>
      <c r="H94" s="118"/>
      <c r="I94" s="222"/>
      <c r="J94" s="115"/>
      <c r="K94" s="222"/>
      <c r="L94" s="115"/>
      <c r="M94" s="116"/>
      <c r="N94" s="116"/>
      <c r="O94" s="116"/>
      <c r="P94" s="270"/>
      <c r="Q94" s="110"/>
      <c r="R94" s="276"/>
      <c r="S94" s="60"/>
      <c r="T94" s="60"/>
      <c r="U94" s="60"/>
      <c r="V94" s="60"/>
      <c r="W94" s="60"/>
      <c r="X94" s="60"/>
      <c r="Y94" s="61"/>
      <c r="Z94" s="60"/>
      <c r="AA94" s="60"/>
    </row>
    <row r="95" spans="1:27" s="5" customFormat="1" ht="16.5" hidden="1" thickBot="1">
      <c r="A95" s="219"/>
      <c r="B95" s="113" t="s">
        <v>105</v>
      </c>
      <c r="C95" s="222"/>
      <c r="D95" s="115"/>
      <c r="E95" s="118"/>
      <c r="F95" s="222"/>
      <c r="G95" s="115"/>
      <c r="H95" s="118"/>
      <c r="I95" s="222"/>
      <c r="J95" s="115"/>
      <c r="K95" s="222"/>
      <c r="L95" s="115"/>
      <c r="M95" s="116"/>
      <c r="N95" s="116"/>
      <c r="O95" s="117"/>
      <c r="P95" s="272"/>
      <c r="Q95" s="113"/>
      <c r="R95" s="276"/>
      <c r="S95" s="60"/>
      <c r="T95" s="60"/>
      <c r="U95" s="60"/>
      <c r="V95" s="60"/>
      <c r="W95" s="60"/>
      <c r="X95" s="60"/>
      <c r="Y95" s="61"/>
      <c r="Z95" s="60"/>
      <c r="AA95" s="60"/>
    </row>
    <row r="96" spans="1:27" s="5" customFormat="1" ht="19.5" customHeight="1" thickTop="1">
      <c r="A96" s="219"/>
      <c r="B96" s="246" t="str">
        <f>+IF(+SUM(D96:L96)=0,0,"Контрола: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96" s="222"/>
      <c r="D96" s="247">
        <f>+ROUND(D55,0)+ROUND(D57,0)</f>
        <v>0</v>
      </c>
      <c r="E96" s="247">
        <f>+ROUND(E55,0)+ROUND(E57,0)</f>
        <v>0</v>
      </c>
      <c r="F96" s="222"/>
      <c r="G96" s="247">
        <f>+ROUND(G55,0)+ROUND(G57,0)</f>
        <v>199387</v>
      </c>
      <c r="H96" s="247">
        <f>+ROUND(H55,0)+ROUND(H57,0)</f>
        <v>0</v>
      </c>
      <c r="I96" s="222"/>
      <c r="J96" s="247">
        <f>+ROUND(J55,0)+ROUND(J57,0)</f>
        <v>0</v>
      </c>
      <c r="K96" s="222"/>
      <c r="L96" s="247">
        <f>+ROUND(L55,0)+ROUND(L57,0)</f>
        <v>0</v>
      </c>
      <c r="M96" s="119"/>
      <c r="N96" s="119"/>
      <c r="O96" s="119"/>
      <c r="P96" s="272"/>
      <c r="Q96" s="252"/>
      <c r="R96" s="276"/>
      <c r="S96" s="60"/>
      <c r="T96" s="60"/>
      <c r="U96" s="60"/>
      <c r="V96" s="60"/>
      <c r="W96" s="60"/>
      <c r="X96" s="60"/>
      <c r="Y96" s="61"/>
      <c r="Z96" s="60"/>
      <c r="AA96" s="60"/>
    </row>
    <row r="97" spans="1:27" s="5" customFormat="1" ht="18.75">
      <c r="A97" s="219"/>
      <c r="B97" s="248" t="s">
        <v>140</v>
      </c>
      <c r="C97" s="222"/>
      <c r="D97" s="484"/>
      <c r="E97" s="484"/>
      <c r="F97" s="222"/>
      <c r="G97" s="249"/>
      <c r="H97" s="250"/>
      <c r="I97" s="222"/>
      <c r="J97" s="251"/>
      <c r="K97" s="222"/>
      <c r="L97" s="251"/>
      <c r="M97" s="119"/>
      <c r="N97" s="119"/>
      <c r="O97" s="119"/>
      <c r="P97" s="272"/>
      <c r="Q97" s="120"/>
      <c r="R97" s="120"/>
      <c r="S97" s="60"/>
      <c r="T97" s="60"/>
      <c r="U97" s="60"/>
      <c r="V97" s="60"/>
      <c r="W97" s="60"/>
      <c r="X97" s="60"/>
      <c r="Y97" s="61"/>
      <c r="Z97" s="60"/>
      <c r="AA97" s="60"/>
    </row>
    <row r="98" spans="1:27" s="5" customFormat="1" ht="12.75" customHeight="1">
      <c r="A98" s="219"/>
      <c r="B98" s="252"/>
      <c r="C98" s="222"/>
      <c r="D98" s="253"/>
      <c r="E98" s="220"/>
      <c r="F98" s="222"/>
      <c r="G98" s="253"/>
      <c r="H98" s="220"/>
      <c r="I98" s="222"/>
      <c r="J98" s="253"/>
      <c r="K98" s="222"/>
      <c r="L98" s="253"/>
      <c r="M98" s="119"/>
      <c r="N98" s="119"/>
      <c r="O98" s="119"/>
      <c r="P98" s="272"/>
      <c r="Q98" s="120"/>
      <c r="R98" s="120"/>
      <c r="S98" s="60"/>
      <c r="T98" s="60"/>
      <c r="U98" s="60"/>
      <c r="V98" s="60"/>
      <c r="W98" s="60"/>
      <c r="X98" s="60"/>
      <c r="Y98" s="61"/>
      <c r="Z98" s="60"/>
      <c r="AA98" s="60"/>
    </row>
    <row r="99" spans="1:27" s="5" customFormat="1" ht="18.75">
      <c r="A99" s="219"/>
      <c r="B99" s="254" t="s">
        <v>138</v>
      </c>
      <c r="C99" s="222"/>
      <c r="D99" s="484"/>
      <c r="E99" s="484"/>
      <c r="F99" s="222"/>
      <c r="G99" s="255" t="s">
        <v>139</v>
      </c>
      <c r="H99" s="256"/>
      <c r="I99" s="222"/>
      <c r="J99" s="484"/>
      <c r="K99" s="484"/>
      <c r="L99" s="484"/>
      <c r="M99" s="119"/>
      <c r="N99" s="119"/>
      <c r="O99" s="119"/>
      <c r="P99" s="272"/>
      <c r="Q99" s="120"/>
      <c r="R99" s="120"/>
      <c r="S99" s="60"/>
      <c r="T99" s="60"/>
      <c r="U99" s="60"/>
      <c r="V99" s="60"/>
      <c r="W99" s="60"/>
      <c r="X99" s="60"/>
      <c r="Y99" s="61"/>
      <c r="Z99" s="60"/>
      <c r="AA99" s="60"/>
    </row>
    <row r="100" spans="1:27" s="5" customFormat="1" ht="18" customHeight="1">
      <c r="A100" s="219"/>
      <c r="B100" s="219"/>
      <c r="C100" s="260"/>
      <c r="D100" s="483">
        <v>0</v>
      </c>
      <c r="E100" s="483"/>
      <c r="F100" s="260"/>
      <c r="G100" s="483">
        <v>0</v>
      </c>
      <c r="H100" s="483"/>
      <c r="I100" s="260"/>
      <c r="J100" s="261"/>
      <c r="K100" s="260"/>
      <c r="L100" s="261"/>
      <c r="M100" s="119"/>
      <c r="N100" s="119"/>
      <c r="O100" s="119"/>
      <c r="P100" s="272"/>
      <c r="Q100" s="120"/>
      <c r="R100" s="120"/>
      <c r="S100" s="60"/>
      <c r="T100" s="60"/>
      <c r="U100" s="60"/>
      <c r="V100" s="60"/>
      <c r="W100" s="60"/>
      <c r="X100" s="60"/>
      <c r="Y100" s="61"/>
      <c r="Z100" s="60"/>
      <c r="AA100" s="60"/>
    </row>
    <row r="101" spans="1:25" s="5" customFormat="1" ht="12.75">
      <c r="A101" s="120"/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0"/>
      <c r="Q101" s="120"/>
      <c r="R101" s="120"/>
      <c r="Y101" s="6"/>
    </row>
    <row r="102" spans="1:25" s="5" customFormat="1" ht="12.75">
      <c r="A102" s="120"/>
      <c r="B102" s="120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0"/>
      <c r="Q102" s="120"/>
      <c r="R102" s="120"/>
      <c r="Y102" s="6"/>
    </row>
    <row r="103" spans="1:25" s="5" customFormat="1" ht="12.75">
      <c r="A103" s="120"/>
      <c r="B103" s="120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0"/>
      <c r="Q103" s="120"/>
      <c r="R103" s="120"/>
      <c r="Y103" s="6"/>
    </row>
    <row r="104" spans="1:25" s="5" customFormat="1" ht="12.75">
      <c r="A104" s="120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0"/>
      <c r="Q104" s="120"/>
      <c r="R104" s="120"/>
      <c r="Y104" s="6"/>
    </row>
    <row r="105" spans="1:25" s="5" customFormat="1" ht="12.75">
      <c r="A105" s="120"/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0"/>
      <c r="Q105" s="120"/>
      <c r="R105" s="120"/>
      <c r="Y105" s="6"/>
    </row>
    <row r="106" spans="1:25" s="5" customFormat="1" ht="12.75">
      <c r="A106" s="120"/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0"/>
      <c r="Q106" s="120"/>
      <c r="R106" s="120"/>
      <c r="Y106" s="6"/>
    </row>
    <row r="107" spans="1:25" s="5" customFormat="1" ht="12.75">
      <c r="A107" s="120"/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0"/>
      <c r="Q107" s="120"/>
      <c r="R107" s="120"/>
      <c r="Y107" s="6"/>
    </row>
    <row r="108" spans="1:25" s="5" customFormat="1" ht="12.75">
      <c r="A108" s="120"/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0"/>
      <c r="Q108" s="120"/>
      <c r="R108" s="120"/>
      <c r="Y108" s="6"/>
    </row>
    <row r="109" spans="1:25" s="5" customFormat="1" ht="12.75">
      <c r="A109" s="120"/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0"/>
      <c r="Q109" s="120"/>
      <c r="R109" s="120"/>
      <c r="Y109" s="6"/>
    </row>
    <row r="110" spans="1:25" s="5" customFormat="1" ht="12.75">
      <c r="A110" s="120"/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0"/>
      <c r="Q110" s="120"/>
      <c r="R110" s="120"/>
      <c r="Y110" s="6"/>
    </row>
    <row r="111" spans="1:25" s="5" customFormat="1" ht="12.75">
      <c r="A111" s="120"/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0"/>
      <c r="Q111" s="120"/>
      <c r="R111" s="120"/>
      <c r="Y111" s="6"/>
    </row>
    <row r="112" spans="1:25" s="5" customFormat="1" ht="12.75">
      <c r="A112" s="120"/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0"/>
      <c r="Q112" s="120"/>
      <c r="R112" s="120"/>
      <c r="Y112" s="6"/>
    </row>
    <row r="113" spans="1:25" s="5" customFormat="1" ht="12.75">
      <c r="A113" s="120"/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0"/>
      <c r="Q113" s="120"/>
      <c r="R113" s="120"/>
      <c r="Y113" s="6"/>
    </row>
    <row r="114" spans="1:25" s="5" customFormat="1" ht="12.75">
      <c r="A114" s="120"/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0"/>
      <c r="Q114" s="120"/>
      <c r="R114" s="120"/>
      <c r="Y114" s="6"/>
    </row>
    <row r="115" spans="1:25" s="5" customFormat="1" ht="12.75">
      <c r="A115" s="120"/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0"/>
      <c r="Q115" s="120"/>
      <c r="R115" s="120"/>
      <c r="Y115" s="6"/>
    </row>
    <row r="116" spans="1:25" s="5" customFormat="1" ht="12.75">
      <c r="A116" s="120"/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0"/>
      <c r="Q116" s="120"/>
      <c r="R116" s="120"/>
      <c r="Y116" s="6"/>
    </row>
    <row r="117" spans="1:25" s="5" customFormat="1" ht="12.75">
      <c r="A117" s="120"/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0"/>
      <c r="Q117" s="120"/>
      <c r="R117" s="120"/>
      <c r="Y117" s="6"/>
    </row>
    <row r="118" spans="1:25" s="5" customFormat="1" ht="12.75">
      <c r="A118" s="120"/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0"/>
      <c r="Q118" s="120"/>
      <c r="R118" s="120"/>
      <c r="Y118" s="6"/>
    </row>
    <row r="119" spans="1:25" s="5" customFormat="1" ht="12.75">
      <c r="A119" s="120"/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0"/>
      <c r="Q119" s="120"/>
      <c r="R119" s="120"/>
      <c r="Y119" s="6"/>
    </row>
    <row r="120" spans="1:25" s="5" customFormat="1" ht="12.75">
      <c r="A120" s="120"/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0"/>
      <c r="Q120" s="120"/>
      <c r="R120" s="120"/>
      <c r="Y120" s="6"/>
    </row>
    <row r="121" spans="1:25" s="5" customFormat="1" ht="12.75">
      <c r="A121" s="120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0"/>
      <c r="Q121" s="120"/>
      <c r="R121" s="120"/>
      <c r="Y121" s="6"/>
    </row>
    <row r="122" spans="1:25" s="5" customFormat="1" ht="12.75">
      <c r="A122" s="120"/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0"/>
      <c r="Q122" s="120"/>
      <c r="R122" s="120"/>
      <c r="Y122" s="6"/>
    </row>
    <row r="123" spans="1:25" s="5" customFormat="1" ht="12.75">
      <c r="A123" s="120"/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0"/>
      <c r="Q123" s="120"/>
      <c r="R123" s="120"/>
      <c r="Y123" s="6"/>
    </row>
    <row r="124" spans="1:25" s="5" customFormat="1" ht="12.75">
      <c r="A124" s="120"/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0"/>
      <c r="Q124" s="120"/>
      <c r="R124" s="120"/>
      <c r="Y124" s="6"/>
    </row>
    <row r="125" spans="1:25" s="5" customFormat="1" ht="12.75">
      <c r="A125" s="120"/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0"/>
      <c r="Q125" s="120"/>
      <c r="R125" s="120"/>
      <c r="Y125" s="6"/>
    </row>
    <row r="126" spans="1:25" s="5" customFormat="1" ht="12.75">
      <c r="A126" s="120"/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0"/>
      <c r="Q126" s="120"/>
      <c r="R126" s="120"/>
      <c r="Y126" s="6"/>
    </row>
    <row r="127" spans="1:25" s="5" customFormat="1" ht="12.75">
      <c r="A127" s="120"/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0"/>
      <c r="Q127" s="120"/>
      <c r="R127" s="120"/>
      <c r="Y127" s="6"/>
    </row>
    <row r="128" spans="1:25" s="5" customFormat="1" ht="12.75">
      <c r="A128" s="120"/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0"/>
      <c r="Q128" s="120"/>
      <c r="R128" s="120"/>
      <c r="Y128" s="6"/>
    </row>
    <row r="129" spans="1:25" s="5" customFormat="1" ht="12.75">
      <c r="A129" s="120"/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0"/>
      <c r="Q129" s="120"/>
      <c r="R129" s="120"/>
      <c r="Y129" s="6"/>
    </row>
    <row r="130" spans="1:25" s="5" customFormat="1" ht="12.75">
      <c r="A130" s="120"/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0"/>
      <c r="Q130" s="120"/>
      <c r="R130" s="120"/>
      <c r="Y130" s="6"/>
    </row>
    <row r="131" spans="1:25" s="5" customFormat="1" ht="12.75">
      <c r="A131" s="120"/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0"/>
      <c r="Q131" s="120"/>
      <c r="R131" s="120"/>
      <c r="Y131" s="6"/>
    </row>
    <row r="132" spans="1:25" s="5" customFormat="1" ht="12.75">
      <c r="A132" s="120"/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0"/>
      <c r="Q132" s="120"/>
      <c r="R132" s="120"/>
      <c r="Y132" s="6"/>
    </row>
    <row r="133" spans="1:25" s="5" customFormat="1" ht="12.75">
      <c r="A133" s="120"/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0"/>
      <c r="Q133" s="120"/>
      <c r="R133" s="120"/>
      <c r="Y133" s="6"/>
    </row>
    <row r="134" spans="1:25" s="5" customFormat="1" ht="12.75">
      <c r="A134" s="120"/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0"/>
      <c r="Q134" s="120"/>
      <c r="R134" s="120"/>
      <c r="Y134" s="6"/>
    </row>
    <row r="135" spans="1:25" s="5" customFormat="1" ht="12.75">
      <c r="A135" s="120"/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0"/>
      <c r="Q135" s="120"/>
      <c r="R135" s="120"/>
      <c r="Y135" s="6"/>
    </row>
    <row r="136" spans="1:25" s="5" customFormat="1" ht="12.75">
      <c r="A136" s="120"/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0"/>
      <c r="Q136" s="120"/>
      <c r="R136" s="120"/>
      <c r="Y136" s="6"/>
    </row>
    <row r="137" spans="1:25" s="5" customFormat="1" ht="12.75">
      <c r="A137" s="120"/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0"/>
      <c r="Q137" s="120"/>
      <c r="R137" s="120"/>
      <c r="Y137" s="6"/>
    </row>
    <row r="138" spans="1:25" s="5" customFormat="1" ht="12.75">
      <c r="A138" s="120"/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0"/>
      <c r="Q138" s="120"/>
      <c r="R138" s="120"/>
      <c r="Y138" s="6"/>
    </row>
    <row r="139" spans="1:25" s="5" customFormat="1" ht="12.75">
      <c r="A139" s="120"/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0"/>
      <c r="Q139" s="120"/>
      <c r="R139" s="120"/>
      <c r="Y139" s="6"/>
    </row>
    <row r="140" spans="1:25" s="5" customFormat="1" ht="12.75">
      <c r="A140" s="120"/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0"/>
      <c r="Q140" s="120"/>
      <c r="R140" s="120"/>
      <c r="Y140" s="6"/>
    </row>
    <row r="141" spans="1:25" s="5" customFormat="1" ht="12.75">
      <c r="A141" s="120"/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0"/>
      <c r="Q141" s="120"/>
      <c r="R141" s="120"/>
      <c r="Y141" s="6"/>
    </row>
    <row r="142" spans="1:25" s="5" customFormat="1" ht="12.75">
      <c r="A142" s="120"/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0"/>
      <c r="Q142" s="120"/>
      <c r="R142" s="120"/>
      <c r="Y142" s="6"/>
    </row>
    <row r="143" spans="1:25" s="5" customFormat="1" ht="12.75">
      <c r="A143" s="120"/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0"/>
      <c r="Q143" s="120"/>
      <c r="R143" s="120"/>
      <c r="Y143" s="6"/>
    </row>
    <row r="144" spans="1:25" s="5" customFormat="1" ht="12.75">
      <c r="A144" s="120"/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0"/>
      <c r="Q144" s="120"/>
      <c r="R144" s="120"/>
      <c r="Y144" s="6"/>
    </row>
    <row r="145" spans="1:25" s="5" customFormat="1" ht="12.75">
      <c r="A145" s="120"/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0"/>
      <c r="Q145" s="120"/>
      <c r="R145" s="120"/>
      <c r="Y145" s="6"/>
    </row>
    <row r="146" spans="1:25" s="5" customFormat="1" ht="12.75">
      <c r="A146" s="120"/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0"/>
      <c r="Q146" s="120"/>
      <c r="R146" s="120"/>
      <c r="Y146" s="6"/>
    </row>
    <row r="147" spans="1:25" s="5" customFormat="1" ht="12.75">
      <c r="A147" s="120"/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0"/>
      <c r="Q147" s="120"/>
      <c r="R147" s="120"/>
      <c r="Y147" s="6"/>
    </row>
    <row r="148" spans="1:25" s="5" customFormat="1" ht="12.75">
      <c r="A148" s="120"/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0"/>
      <c r="Q148" s="120"/>
      <c r="R148" s="120"/>
      <c r="Y148" s="6"/>
    </row>
    <row r="149" spans="1:25" s="5" customFormat="1" ht="12.75">
      <c r="A149" s="120"/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0"/>
      <c r="Q149" s="120"/>
      <c r="R149" s="120"/>
      <c r="Y149" s="6"/>
    </row>
    <row r="150" spans="1:25" s="5" customFormat="1" ht="12.75">
      <c r="A150" s="120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0"/>
      <c r="Q150" s="120"/>
      <c r="R150" s="120"/>
      <c r="Y150" s="6"/>
    </row>
    <row r="151" spans="1:25" s="5" customFormat="1" ht="12.75">
      <c r="A151" s="120"/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0"/>
      <c r="Q151" s="120"/>
      <c r="R151" s="120"/>
      <c r="Y151" s="6"/>
    </row>
    <row r="152" spans="1:25" s="5" customFormat="1" ht="12.75">
      <c r="A152" s="120"/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0"/>
      <c r="Q152" s="120"/>
      <c r="R152" s="120"/>
      <c r="Y152" s="6"/>
    </row>
    <row r="153" spans="1:25" s="5" customFormat="1" ht="12.75">
      <c r="A153" s="120"/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0"/>
      <c r="Q153" s="120"/>
      <c r="R153" s="120"/>
      <c r="Y153" s="6"/>
    </row>
    <row r="154" spans="1:25" s="5" customFormat="1" ht="12.75">
      <c r="A154" s="120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0"/>
      <c r="Q154" s="120"/>
      <c r="R154" s="120"/>
      <c r="Y154" s="6"/>
    </row>
    <row r="155" spans="1:25" s="5" customFormat="1" ht="12.75">
      <c r="A155" s="120"/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0"/>
      <c r="Q155" s="120"/>
      <c r="R155" s="120"/>
      <c r="Y155" s="6"/>
    </row>
    <row r="156" spans="1:25" s="5" customFormat="1" ht="12.75">
      <c r="A156" s="120"/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0"/>
      <c r="Q156" s="120"/>
      <c r="R156" s="120"/>
      <c r="Y156" s="6"/>
    </row>
    <row r="157" spans="1:25" s="5" customFormat="1" ht="12.75">
      <c r="A157" s="120"/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0"/>
      <c r="Q157" s="120"/>
      <c r="R157" s="120"/>
      <c r="Y157" s="6"/>
    </row>
    <row r="158" spans="1:25" s="5" customFormat="1" ht="12.75">
      <c r="A158" s="120"/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0"/>
      <c r="Q158" s="120"/>
      <c r="R158" s="120"/>
      <c r="Y158" s="6"/>
    </row>
    <row r="159" spans="1:25" s="5" customFormat="1" ht="12.75">
      <c r="A159" s="120"/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0"/>
      <c r="Q159" s="120"/>
      <c r="R159" s="120"/>
      <c r="Y159" s="6"/>
    </row>
    <row r="160" spans="1:25" s="5" customFormat="1" ht="12.75">
      <c r="A160" s="120"/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0"/>
      <c r="Q160" s="120"/>
      <c r="R160" s="120"/>
      <c r="Y160" s="6"/>
    </row>
    <row r="161" spans="1:25" s="5" customFormat="1" ht="12.75">
      <c r="A161" s="120"/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0"/>
      <c r="Q161" s="120"/>
      <c r="R161" s="120"/>
      <c r="Y161" s="6"/>
    </row>
    <row r="162" spans="1:25" s="5" customFormat="1" ht="12.75">
      <c r="A162" s="120"/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0"/>
      <c r="Q162" s="120"/>
      <c r="R162" s="120"/>
      <c r="Y162" s="6"/>
    </row>
    <row r="163" spans="1:25" s="5" customFormat="1" ht="12.75">
      <c r="A163" s="120"/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0"/>
      <c r="Q163" s="120"/>
      <c r="R163" s="120"/>
      <c r="Y163" s="6"/>
    </row>
    <row r="164" spans="1:25" s="5" customFormat="1" ht="12.75">
      <c r="A164" s="120"/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0"/>
      <c r="Q164" s="120"/>
      <c r="R164" s="120"/>
      <c r="Y164" s="6"/>
    </row>
    <row r="165" spans="1:25" s="5" customFormat="1" ht="12.75">
      <c r="A165" s="120"/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0"/>
      <c r="Q165" s="120"/>
      <c r="R165" s="120"/>
      <c r="Y165" s="6"/>
    </row>
    <row r="166" spans="1:25" s="5" customFormat="1" ht="12.75">
      <c r="A166" s="120"/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0"/>
      <c r="Q166" s="120"/>
      <c r="R166" s="120"/>
      <c r="Y166" s="6"/>
    </row>
    <row r="167" spans="1:25" s="5" customFormat="1" ht="12.75">
      <c r="A167" s="120"/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0"/>
      <c r="Q167" s="120"/>
      <c r="R167" s="120"/>
      <c r="Y167" s="6"/>
    </row>
    <row r="168" spans="1:25" s="5" customFormat="1" ht="12.75">
      <c r="A168" s="120"/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0"/>
      <c r="Q168" s="120"/>
      <c r="R168" s="120"/>
      <c r="Y168" s="6"/>
    </row>
    <row r="169" spans="1:25" s="5" customFormat="1" ht="12.75">
      <c r="A169" s="120"/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0"/>
      <c r="Q169" s="120"/>
      <c r="R169" s="120"/>
      <c r="Y169" s="6"/>
    </row>
    <row r="170" spans="1:25" s="5" customFormat="1" ht="12.75">
      <c r="A170" s="120"/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0"/>
      <c r="Q170" s="120"/>
      <c r="R170" s="120"/>
      <c r="Y170" s="6"/>
    </row>
    <row r="171" spans="1:25" s="5" customFormat="1" ht="12.75">
      <c r="A171" s="120"/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0"/>
      <c r="Q171" s="120"/>
      <c r="R171" s="120"/>
      <c r="Y171" s="6"/>
    </row>
    <row r="172" spans="1:25" s="5" customFormat="1" ht="12.75">
      <c r="A172" s="120"/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0"/>
      <c r="Q172" s="120"/>
      <c r="R172" s="120"/>
      <c r="Y172" s="6"/>
    </row>
    <row r="173" spans="1:25" s="5" customFormat="1" ht="12.75">
      <c r="A173" s="120"/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0"/>
      <c r="Q173" s="120"/>
      <c r="R173" s="120"/>
      <c r="Y173" s="6"/>
    </row>
    <row r="174" spans="1:25" s="5" customFormat="1" ht="12.75">
      <c r="A174" s="120"/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0"/>
      <c r="Q174" s="120"/>
      <c r="R174" s="120"/>
      <c r="Y174" s="6"/>
    </row>
  </sheetData>
  <sheetProtection password="889B" sheet="1" objects="1" scenarios="1"/>
  <mergeCells count="7">
    <mergeCell ref="J4:L4"/>
    <mergeCell ref="D100:E100"/>
    <mergeCell ref="G100:H100"/>
    <mergeCell ref="D97:E97"/>
    <mergeCell ref="G4:H4"/>
    <mergeCell ref="D99:E99"/>
    <mergeCell ref="J99:L99"/>
  </mergeCells>
  <conditionalFormatting sqref="D100:E100">
    <cfRule type="cellIs" priority="78" dxfId="0" operator="equal" stopIfTrue="1">
      <formula>0</formula>
    </cfRule>
  </conditionalFormatting>
  <conditionalFormatting sqref="B96">
    <cfRule type="cellIs" priority="67" dxfId="28" operator="notEqual" stopIfTrue="1">
      <formula>0</formula>
    </cfRule>
  </conditionalFormatting>
  <conditionalFormatting sqref="G100:H100">
    <cfRule type="cellIs" priority="63" dxfId="0" operator="equal" stopIfTrue="1">
      <formula>0</formula>
    </cfRule>
  </conditionalFormatting>
  <conditionalFormatting sqref="J100">
    <cfRule type="cellIs" priority="48" dxfId="0" operator="equal" stopIfTrue="1">
      <formula>0</formula>
    </cfRule>
  </conditionalFormatting>
  <conditionalFormatting sqref="L100">
    <cfRule type="cellIs" priority="38" dxfId="0" operator="equal" stopIfTrue="1">
      <formula>0</formula>
    </cfRule>
  </conditionalFormatting>
  <conditionalFormatting sqref="I100">
    <cfRule type="cellIs" priority="28" dxfId="0" operator="equal" stopIfTrue="1">
      <formula>0</formula>
    </cfRule>
  </conditionalFormatting>
  <conditionalFormatting sqref="F100">
    <cfRule type="cellIs" priority="25" dxfId="0" operator="equal" stopIfTrue="1">
      <formula>0</formula>
    </cfRule>
  </conditionalFormatting>
  <conditionalFormatting sqref="C100">
    <cfRule type="cellIs" priority="24" dxfId="0" operator="equal" stopIfTrue="1">
      <formula>0</formula>
    </cfRule>
  </conditionalFormatting>
  <conditionalFormatting sqref="K100">
    <cfRule type="cellIs" priority="23" dxfId="0" operator="equal" stopIfTrue="1">
      <formula>0</formula>
    </cfRule>
  </conditionalFormatting>
  <conditionalFormatting sqref="E4">
    <cfRule type="cellIs" priority="18" dxfId="1" operator="equal">
      <formula>0</formula>
    </cfRule>
  </conditionalFormatting>
  <conditionalFormatting sqref="G4">
    <cfRule type="cellIs" priority="1" dxfId="1" operator="equal">
      <formula>0</formula>
    </cfRule>
  </conditionalFormatting>
  <conditionalFormatting sqref="D56:E56">
    <cfRule type="cellIs" priority="83" dxfId="2" operator="notEqual" stopIfTrue="1">
      <formula>0</formula>
    </cfRule>
  </conditionalFormatting>
  <conditionalFormatting sqref="D96:E96">
    <cfRule type="cellIs" priority="82" dxfId="2" operator="notEqual" stopIfTrue="1">
      <formula>0</formula>
    </cfRule>
  </conditionalFormatting>
  <conditionalFormatting sqref="L56">
    <cfRule type="cellIs" priority="8" dxfId="2" operator="notEqual" stopIfTrue="1">
      <formula>0</formula>
    </cfRule>
  </conditionalFormatting>
  <conditionalFormatting sqref="G56:H56">
    <cfRule type="cellIs" priority="7" dxfId="2" operator="notEqual" stopIfTrue="1">
      <formula>0</formula>
    </cfRule>
  </conditionalFormatting>
  <conditionalFormatting sqref="J56">
    <cfRule type="cellIs" priority="6" dxfId="2" operator="notEqual" stopIfTrue="1">
      <formula>0</formula>
    </cfRule>
  </conditionalFormatting>
  <conditionalFormatting sqref="G96">
    <cfRule type="cellIs" priority="5" dxfId="2" operator="notEqual" stopIfTrue="1">
      <formula>0</formula>
    </cfRule>
  </conditionalFormatting>
  <conditionalFormatting sqref="H96">
    <cfRule type="cellIs" priority="4" dxfId="2" operator="notEqual" stopIfTrue="1">
      <formula>0</formula>
    </cfRule>
  </conditionalFormatting>
  <conditionalFormatting sqref="J96">
    <cfRule type="cellIs" priority="3" dxfId="2" operator="notEqual" stopIfTrue="1">
      <formula>0</formula>
    </cfRule>
  </conditionalFormatting>
  <conditionalFormatting sqref="L96">
    <cfRule type="cellIs" priority="2" dxfId="2" operator="notEqual" stopIfTrue="1">
      <formula>0</formula>
    </cfRule>
  </conditionalFormatting>
  <dataValidations count="8">
    <dataValidation type="whole" allowBlank="1" showErrorMessage="1" promptTitle="Внимание" prompt="Въвежда се сумата по параграф 40 без подпараграф 40-71" error="въведете цяло число" sqref="D26 G26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D45 G45">
      <formula1>0</formula1>
    </dataValidation>
    <dataValidation type="whole" operator="lessThanOrEqual" allowBlank="1" showInputMessage="1" showErrorMessage="1" error="въведете цяло отрицателно число" sqref="D82 G82">
      <formula1>0</formula1>
    </dataValidation>
    <dataValidation type="whole" operator="greaterThanOrEqual" allowBlank="1" showInputMessage="1" showErrorMessage="1" error="въведете цяло положително число" sqref="D81 G81">
      <formula1>0</formula1>
    </dataValidation>
    <dataValidation type="whole" allowBlank="1" showInputMessage="1" showErrorMessage="1" error="въведете цяло число" sqref="D83:D87 J15:J87 D46:D80 D27:D44 D15:D25 D96:E96 M60:O67 L15:L87">
      <formula1>-10000000000000000</formula1>
      <formula2>10000000000000000</formula2>
    </dataValidation>
    <dataValidation type="whole" operator="lessThanOrEqual" allowBlank="1" showInputMessage="1" showErrorMessage="1" sqref="M82:O82">
      <formula1>0</formula1>
    </dataValidation>
    <dataValidation type="whole" operator="greaterThanOrEqual" allowBlank="1" showInputMessage="1" showErrorMessage="1" sqref="M81:O81">
      <formula1>0</formula1>
    </dataValidation>
    <dataValidation type="list" allowBlank="1" showInputMessage="1" showErrorMessage="1" sqref="J8">
      <formula1>$T$13:$T$16</formula1>
    </dataValidation>
  </dataValidations>
  <printOptions/>
  <pageMargins left="0.16" right="0.15748031496062992" top="0.25" bottom="0.19" header="0.1968503937007874" footer="0.15748031496062992"/>
  <pageSetup horizontalDpi="600" verticalDpi="600" orientation="landscape" paperSize="9" scale="80" r:id="rId1"/>
  <rowBreaks count="1" manualBreakCount="1">
    <brk id="4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74"/>
  <sheetViews>
    <sheetView showZeros="0" zoomScale="75" zoomScaleNormal="75" zoomScalePageLayoutView="0" workbookViewId="0" topLeftCell="A3">
      <pane xSplit="2" ySplit="13" topLeftCell="C82" activePane="bottomRight" state="frozen"/>
      <selection pane="topLeft" activeCell="A3" sqref="A3"/>
      <selection pane="topRight" activeCell="E3" sqref="E3"/>
      <selection pane="bottomLeft" activeCell="A17" sqref="A17"/>
      <selection pane="bottomRight" activeCell="G99" sqref="G99"/>
    </sheetView>
  </sheetViews>
  <sheetFormatPr defaultColWidth="9.140625" defaultRowHeight="15"/>
  <cols>
    <col min="1" max="1" width="3.7109375" style="277" customWidth="1"/>
    <col min="2" max="2" width="75.7109375" style="277" customWidth="1"/>
    <col min="3" max="3" width="0.71875" style="277" customWidth="1"/>
    <col min="4" max="5" width="17.140625" style="277" customWidth="1"/>
    <col min="6" max="6" width="0.71875" style="277" customWidth="1"/>
    <col min="7" max="8" width="17.140625" style="277" customWidth="1"/>
    <col min="9" max="9" width="0.71875" style="277" customWidth="1"/>
    <col min="10" max="10" width="17.140625" style="277" customWidth="1"/>
    <col min="11" max="11" width="0.71875" style="277" customWidth="1"/>
    <col min="12" max="12" width="17.140625" style="277" customWidth="1"/>
    <col min="13" max="15" width="0" style="277" hidden="1" customWidth="1"/>
    <col min="16" max="16" width="3.57421875" style="277" customWidth="1"/>
    <col min="17" max="17" width="55.8515625" style="277" customWidth="1"/>
    <col min="18" max="18" width="3.140625" style="277" customWidth="1"/>
    <col min="19" max="16384" width="9.140625" style="277" customWidth="1"/>
  </cols>
  <sheetData>
    <row r="1" spans="1:19" s="5" customFormat="1" ht="15.75">
      <c r="A1" s="8"/>
      <c r="B1" s="122"/>
      <c r="C1" s="123"/>
      <c r="D1" s="2"/>
      <c r="E1" s="123"/>
      <c r="F1" s="123"/>
      <c r="G1" s="123"/>
      <c r="H1" s="2"/>
      <c r="I1" s="123"/>
      <c r="J1" s="2"/>
      <c r="K1" s="123"/>
      <c r="L1" s="2"/>
      <c r="P1" s="1"/>
      <c r="S1" s="6"/>
    </row>
    <row r="2" spans="1:19" s="5" customFormat="1" ht="9" customHeight="1" hidden="1">
      <c r="A2" s="8"/>
      <c r="B2" s="124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8"/>
      <c r="P2" s="1"/>
      <c r="S2" s="6"/>
    </row>
    <row r="3" spans="1:19" s="5" customFormat="1" ht="15.75" customHeight="1">
      <c r="A3" s="8"/>
      <c r="B3" s="303" t="s">
        <v>143</v>
      </c>
      <c r="C3" s="1"/>
      <c r="D3" s="334" t="s">
        <v>141</v>
      </c>
      <c r="E3" s="335" t="s">
        <v>107</v>
      </c>
      <c r="F3" s="1"/>
      <c r="G3" s="336" t="s">
        <v>150</v>
      </c>
      <c r="H3" s="336"/>
      <c r="I3" s="1"/>
      <c r="J3" s="337" t="s">
        <v>142</v>
      </c>
      <c r="K3" s="1"/>
      <c r="L3" s="300"/>
      <c r="M3" s="8"/>
      <c r="N3" s="8"/>
      <c r="O3" s="8"/>
      <c r="P3" s="1"/>
      <c r="S3" s="6"/>
    </row>
    <row r="4" spans="1:17" s="218" customFormat="1" ht="20.25" customHeight="1">
      <c r="A4" s="8"/>
      <c r="B4" s="452" t="str">
        <f>+'Cash-Flow-2015-Leva'!B4</f>
        <v>ОБЩИНА НИКОПОЛ</v>
      </c>
      <c r="C4" s="7"/>
      <c r="D4" s="452" t="str">
        <f>+'Cash-Flow-2015-Leva'!D4</f>
        <v>ООО413885</v>
      </c>
      <c r="E4" s="452">
        <f>+'Cash-Flow-2015-Leva'!E4</f>
        <v>6507</v>
      </c>
      <c r="F4" s="301"/>
      <c r="G4" s="488" t="str">
        <f>+'Cash-Flow-2015-Leva'!G4:H4</f>
        <v>http://www.nikopol-bg.com</v>
      </c>
      <c r="H4" s="486"/>
      <c r="I4" s="300"/>
      <c r="J4" s="489" t="str">
        <f>+'Cash-Flow-2015-Leva'!J4:L4</f>
        <v>obshtinanil@abv.bg</v>
      </c>
      <c r="K4" s="481"/>
      <c r="L4" s="482"/>
      <c r="M4" s="123"/>
      <c r="N4" s="2"/>
      <c r="O4" s="302"/>
      <c r="P4" s="302"/>
      <c r="Q4" s="5"/>
    </row>
    <row r="5" spans="1:17" s="218" customFormat="1" ht="4.5" customHeight="1">
      <c r="A5" s="8"/>
      <c r="B5" s="303"/>
      <c r="C5" s="7"/>
      <c r="D5" s="304"/>
      <c r="E5" s="302"/>
      <c r="F5" s="301"/>
      <c r="G5" s="302"/>
      <c r="H5" s="302"/>
      <c r="I5" s="301"/>
      <c r="J5" s="300"/>
      <c r="K5" s="1"/>
      <c r="L5" s="300"/>
      <c r="M5" s="2"/>
      <c r="N5" s="2"/>
      <c r="O5" s="302"/>
      <c r="P5" s="302"/>
      <c r="Q5" s="5"/>
    </row>
    <row r="6" spans="1:17" s="218" customFormat="1" ht="19.5" customHeight="1">
      <c r="A6" s="8"/>
      <c r="B6" s="338" t="s">
        <v>146</v>
      </c>
      <c r="C6" s="7"/>
      <c r="D6" s="338"/>
      <c r="E6" s="339"/>
      <c r="F6" s="339"/>
      <c r="G6" s="339"/>
      <c r="H6" s="339"/>
      <c r="I6" s="301"/>
      <c r="J6" s="340"/>
      <c r="K6" s="340"/>
      <c r="L6" s="340"/>
      <c r="M6" s="1"/>
      <c r="N6" s="300"/>
      <c r="O6" s="302"/>
      <c r="P6" s="302"/>
      <c r="Q6" s="5"/>
    </row>
    <row r="7" spans="1:18" s="218" customFormat="1" ht="2.25" customHeight="1">
      <c r="A7" s="301"/>
      <c r="B7" s="301"/>
      <c r="C7" s="301"/>
      <c r="D7" s="301"/>
      <c r="E7" s="305"/>
      <c r="F7" s="301"/>
      <c r="G7" s="305"/>
      <c r="H7" s="306"/>
      <c r="I7" s="301"/>
      <c r="J7" s="302"/>
      <c r="K7" s="302"/>
      <c r="L7" s="301"/>
      <c r="M7" s="302"/>
      <c r="N7" s="302"/>
      <c r="O7" s="302"/>
      <c r="P7" s="302"/>
      <c r="Q7" s="120"/>
      <c r="R7" s="120"/>
    </row>
    <row r="8" spans="1:25" s="5" customFormat="1" ht="18.75" customHeight="1" thickBot="1">
      <c r="A8" s="8"/>
      <c r="B8" s="338" t="s">
        <v>145</v>
      </c>
      <c r="C8" s="7"/>
      <c r="D8" s="304"/>
      <c r="E8" s="304"/>
      <c r="F8" s="7"/>
      <c r="G8" s="304"/>
      <c r="H8" s="341"/>
      <c r="I8" s="7"/>
      <c r="J8" s="342" t="str">
        <f>+'Cash-Flow-2015-Leva'!J8</f>
        <v>31.12.2015 г.</v>
      </c>
      <c r="K8" s="7"/>
      <c r="L8" s="307" t="s">
        <v>151</v>
      </c>
      <c r="M8" s="2"/>
      <c r="N8" s="2"/>
      <c r="O8" s="2"/>
      <c r="P8" s="1"/>
      <c r="Q8" s="120"/>
      <c r="R8" s="120"/>
      <c r="S8" s="4"/>
      <c r="T8" s="4"/>
      <c r="U8" s="4"/>
      <c r="V8" s="4"/>
      <c r="Y8" s="6"/>
    </row>
    <row r="9" spans="1:27" s="5" customFormat="1" ht="3.75" customHeight="1" thickBot="1">
      <c r="A9" s="8"/>
      <c r="B9" s="308"/>
      <c r="C9" s="7"/>
      <c r="D9" s="309"/>
      <c r="E9" s="309"/>
      <c r="F9" s="7"/>
      <c r="G9" s="309"/>
      <c r="H9" s="309"/>
      <c r="I9" s="7"/>
      <c r="J9" s="309"/>
      <c r="K9" s="7"/>
      <c r="L9" s="309"/>
      <c r="M9" s="310"/>
      <c r="N9" s="310"/>
      <c r="O9" s="9"/>
      <c r="P9" s="311"/>
      <c r="Q9" s="120"/>
      <c r="R9" s="120"/>
      <c r="S9" s="4"/>
      <c r="T9" s="4"/>
      <c r="U9" s="4"/>
      <c r="V9" s="4"/>
      <c r="W9" s="4"/>
      <c r="X9" s="4"/>
      <c r="Y9" s="6"/>
      <c r="Z9" s="4"/>
      <c r="AA9" s="4"/>
    </row>
    <row r="10" spans="1:27" s="5" customFormat="1" ht="62.25" customHeight="1">
      <c r="A10" s="8"/>
      <c r="B10" s="178"/>
      <c r="C10" s="7"/>
      <c r="D10" s="441" t="s">
        <v>223</v>
      </c>
      <c r="E10" s="437" t="s">
        <v>215</v>
      </c>
      <c r="F10" s="7"/>
      <c r="G10" s="429" t="s">
        <v>216</v>
      </c>
      <c r="H10" s="430" t="s">
        <v>217</v>
      </c>
      <c r="I10" s="7"/>
      <c r="J10" s="432" t="s">
        <v>218</v>
      </c>
      <c r="K10" s="7"/>
      <c r="L10" s="435" t="s">
        <v>219</v>
      </c>
      <c r="M10" s="125"/>
      <c r="N10" s="10"/>
      <c r="O10" s="10"/>
      <c r="P10" s="326"/>
      <c r="Q10" s="120"/>
      <c r="R10" s="120"/>
      <c r="S10" s="4"/>
      <c r="T10" s="4"/>
      <c r="U10" s="4"/>
      <c r="V10" s="4"/>
      <c r="W10" s="4"/>
      <c r="X10" s="4"/>
      <c r="Y10" s="4"/>
      <c r="Z10" s="4"/>
      <c r="AA10" s="4"/>
    </row>
    <row r="11" spans="1:27" s="5" customFormat="1" ht="18" customHeight="1" thickBot="1">
      <c r="A11" s="8"/>
      <c r="B11" s="278" t="s">
        <v>1</v>
      </c>
      <c r="C11" s="7"/>
      <c r="D11" s="442">
        <f>+'Cash-Flow-2015-Leva'!D11</f>
        <v>2015</v>
      </c>
      <c r="E11" s="434" t="str">
        <f>+'Cash-Flow-2015-Leva'!E11</f>
        <v>31.12.2015 г.</v>
      </c>
      <c r="F11" s="7"/>
      <c r="G11" s="431">
        <f>+'Cash-Flow-2015-Leva'!G11</f>
        <v>2015</v>
      </c>
      <c r="H11" s="431" t="str">
        <f>+'Cash-Flow-2015-Leva'!H11</f>
        <v>31.12.2015 г.</v>
      </c>
      <c r="I11" s="7"/>
      <c r="J11" s="433" t="str">
        <f>+'Cash-Flow-2015-Leva'!J11</f>
        <v>31.12.2015 г.</v>
      </c>
      <c r="K11" s="7"/>
      <c r="L11" s="436" t="str">
        <f>+'Cash-Flow-2015-Leva'!L11</f>
        <v>31.12.2015 г.</v>
      </c>
      <c r="M11" s="126" t="s">
        <v>2</v>
      </c>
      <c r="N11" s="12" t="s">
        <v>2</v>
      </c>
      <c r="O11" s="12"/>
      <c r="P11" s="327"/>
      <c r="Q11" s="120"/>
      <c r="R11" s="120"/>
      <c r="S11" s="4"/>
      <c r="T11" s="4"/>
      <c r="U11" s="4"/>
      <c r="V11" s="4"/>
      <c r="W11" s="4"/>
      <c r="X11" s="4"/>
      <c r="Y11" s="4"/>
      <c r="Z11" s="4"/>
      <c r="AA11" s="4"/>
    </row>
    <row r="12" spans="1:27" s="5" customFormat="1" ht="15.75" hidden="1">
      <c r="A12" s="8"/>
      <c r="B12" s="179"/>
      <c r="C12" s="7"/>
      <c r="D12" s="13"/>
      <c r="E12" s="13"/>
      <c r="F12" s="7"/>
      <c r="G12" s="13"/>
      <c r="H12" s="13"/>
      <c r="I12" s="7"/>
      <c r="J12" s="13"/>
      <c r="K12" s="7"/>
      <c r="L12" s="143"/>
      <c r="M12" s="127"/>
      <c r="N12" s="14"/>
      <c r="O12" s="14"/>
      <c r="P12" s="327"/>
      <c r="Q12" s="120"/>
      <c r="R12" s="120"/>
      <c r="S12" s="4"/>
      <c r="T12" s="4"/>
      <c r="U12" s="4"/>
      <c r="V12" s="4"/>
      <c r="W12" s="4"/>
      <c r="X12" s="4"/>
      <c r="Y12" s="4"/>
      <c r="Z12" s="4"/>
      <c r="AA12" s="4"/>
    </row>
    <row r="13" spans="1:27" s="5" customFormat="1" ht="16.5" thickBot="1">
      <c r="A13" s="8"/>
      <c r="B13" s="180" t="s">
        <v>3</v>
      </c>
      <c r="C13" s="7"/>
      <c r="D13" s="16" t="s">
        <v>4</v>
      </c>
      <c r="E13" s="16" t="s">
        <v>5</v>
      </c>
      <c r="F13" s="7"/>
      <c r="G13" s="16" t="s">
        <v>6</v>
      </c>
      <c r="H13" s="16" t="s">
        <v>7</v>
      </c>
      <c r="I13" s="7"/>
      <c r="J13" s="16" t="s">
        <v>8</v>
      </c>
      <c r="K13" s="7"/>
      <c r="L13" s="144" t="s">
        <v>113</v>
      </c>
      <c r="M13" s="128" t="s">
        <v>9</v>
      </c>
      <c r="N13" s="17" t="s">
        <v>10</v>
      </c>
      <c r="O13" s="17" t="s">
        <v>10</v>
      </c>
      <c r="P13" s="328"/>
      <c r="Q13" s="120"/>
      <c r="R13" s="120"/>
      <c r="S13" s="4"/>
      <c r="T13" s="4"/>
      <c r="U13" s="4"/>
      <c r="V13" s="4"/>
      <c r="W13" s="4"/>
      <c r="X13" s="4"/>
      <c r="Y13" s="4"/>
      <c r="Z13" s="4"/>
      <c r="AA13" s="4"/>
    </row>
    <row r="14" spans="1:27" s="5" customFormat="1" ht="15.75">
      <c r="A14" s="8"/>
      <c r="B14" s="181"/>
      <c r="C14" s="7"/>
      <c r="D14" s="19"/>
      <c r="E14" s="19"/>
      <c r="F14" s="7"/>
      <c r="G14" s="19"/>
      <c r="H14" s="19"/>
      <c r="I14" s="7"/>
      <c r="J14" s="19"/>
      <c r="K14" s="7"/>
      <c r="L14" s="145"/>
      <c r="M14" s="20"/>
      <c r="N14" s="20"/>
      <c r="O14" s="20"/>
      <c r="P14" s="329"/>
      <c r="Q14" s="120"/>
      <c r="R14" s="120"/>
      <c r="S14" s="4"/>
      <c r="T14" s="4"/>
      <c r="U14" s="4"/>
      <c r="V14" s="4"/>
      <c r="W14" s="4"/>
      <c r="X14" s="4"/>
      <c r="Y14" s="4"/>
      <c r="Z14" s="4"/>
      <c r="AA14" s="4"/>
    </row>
    <row r="15" spans="1:27" s="5" customFormat="1" ht="19.5" thickBot="1">
      <c r="A15" s="443">
        <v>10</v>
      </c>
      <c r="B15" s="182" t="s">
        <v>11</v>
      </c>
      <c r="C15" s="7"/>
      <c r="D15" s="22">
        <f>+D16+D18+D29+D30</f>
        <v>1614.7039999999997</v>
      </c>
      <c r="E15" s="22">
        <f>+E16+E18+E29+E30</f>
        <v>1487.492</v>
      </c>
      <c r="F15" s="7"/>
      <c r="G15" s="22">
        <f>+G16+G18+G29+G30</f>
        <v>419.263</v>
      </c>
      <c r="H15" s="22">
        <f>+H16+H18+H29+H30</f>
        <v>419.263</v>
      </c>
      <c r="I15" s="7"/>
      <c r="J15" s="22">
        <f>+J16+J18+J29+J30</f>
        <v>4.903</v>
      </c>
      <c r="K15" s="7"/>
      <c r="L15" s="146">
        <f>+L16+L18+L29+L30</f>
        <v>1911.658</v>
      </c>
      <c r="M15" s="112">
        <f>+M16+M18+M28+M29+M30</f>
        <v>0</v>
      </c>
      <c r="N15" s="23">
        <f>+N16+N18+N28+N29+N30</f>
        <v>0</v>
      </c>
      <c r="O15" s="23">
        <f>+O16+O18+O28+O29</f>
        <v>0</v>
      </c>
      <c r="P15" s="330"/>
      <c r="Q15" s="120"/>
      <c r="R15" s="120"/>
      <c r="S15" s="4"/>
      <c r="T15" s="4"/>
      <c r="U15" s="4"/>
      <c r="V15" s="4"/>
      <c r="W15" s="4"/>
      <c r="X15" s="4"/>
      <c r="Y15" s="4"/>
      <c r="Z15" s="4"/>
      <c r="AA15" s="4"/>
    </row>
    <row r="16" spans="1:27" s="5" customFormat="1" ht="16.5" thickTop="1">
      <c r="A16" s="443">
        <v>15</v>
      </c>
      <c r="B16" s="183" t="s">
        <v>13</v>
      </c>
      <c r="C16" s="7"/>
      <c r="D16" s="25">
        <f>+'Cash-Flow-2015-Leva'!D16/1000</f>
        <v>475.849</v>
      </c>
      <c r="E16" s="25">
        <f>+'Cash-Flow-2015-Leva'!E16/1000</f>
        <v>417.613</v>
      </c>
      <c r="F16" s="7"/>
      <c r="G16" s="25">
        <f>+'Cash-Flow-2015-Leva'!G16/1000</f>
        <v>0</v>
      </c>
      <c r="H16" s="25">
        <f>+'Cash-Flow-2015-Leva'!H16/1000</f>
        <v>0</v>
      </c>
      <c r="I16" s="7"/>
      <c r="J16" s="25">
        <f>+'Cash-Flow-2015-Leva'!J16/1000</f>
        <v>0</v>
      </c>
      <c r="K16" s="7"/>
      <c r="L16" s="147">
        <f>+E16+H16+J16</f>
        <v>417.613</v>
      </c>
      <c r="M16" s="129"/>
      <c r="N16" s="26"/>
      <c r="O16" s="26"/>
      <c r="P16" s="331"/>
      <c r="Q16" s="120"/>
      <c r="R16" s="120"/>
      <c r="S16" s="4"/>
      <c r="T16" s="4"/>
      <c r="U16" s="4"/>
      <c r="V16" s="4"/>
      <c r="W16" s="4"/>
      <c r="X16" s="4"/>
      <c r="Y16" s="4"/>
      <c r="Z16" s="4"/>
      <c r="AA16" s="4"/>
    </row>
    <row r="17" spans="1:27" s="5" customFormat="1" ht="16.5" customHeight="1" hidden="1">
      <c r="A17" s="443"/>
      <c r="B17" s="184" t="s">
        <v>15</v>
      </c>
      <c r="C17" s="7"/>
      <c r="D17" s="28"/>
      <c r="E17" s="28" t="e">
        <f>+#REF!+#REF!+#REF!+#REF!</f>
        <v>#REF!</v>
      </c>
      <c r="F17" s="7"/>
      <c r="G17" s="28"/>
      <c r="H17" s="28" t="e">
        <f>+#REF!+#REF!+#REF!+#REF!</f>
        <v>#REF!</v>
      </c>
      <c r="I17" s="7"/>
      <c r="J17" s="28" t="e">
        <f>+#REF!+#REF!+#REF!+#REF!</f>
        <v>#REF!</v>
      </c>
      <c r="K17" s="7"/>
      <c r="L17" s="148" t="e">
        <f>+#REF!+#REF!+#REF!+#REF!</f>
        <v>#REF!</v>
      </c>
      <c r="M17" s="130"/>
      <c r="N17" s="29"/>
      <c r="O17" s="29"/>
      <c r="P17" s="331"/>
      <c r="Q17" s="120"/>
      <c r="R17" s="120"/>
      <c r="S17" s="4"/>
      <c r="T17" s="4"/>
      <c r="U17" s="4"/>
      <c r="V17" s="4"/>
      <c r="W17" s="4"/>
      <c r="X17" s="4"/>
      <c r="Y17" s="4"/>
      <c r="Z17" s="4"/>
      <c r="AA17" s="4"/>
    </row>
    <row r="18" spans="1:27" s="5" customFormat="1" ht="16.5" thickBot="1">
      <c r="A18" s="443">
        <v>20</v>
      </c>
      <c r="B18" s="185" t="s">
        <v>17</v>
      </c>
      <c r="C18" s="7"/>
      <c r="D18" s="31">
        <f>+D19+D23+D24+D25+D26</f>
        <v>1043.7649999999999</v>
      </c>
      <c r="E18" s="31">
        <f>+E19+E23+E24+E25+E26</f>
        <v>974.789</v>
      </c>
      <c r="F18" s="7"/>
      <c r="G18" s="31">
        <f>+G19+G23+G24+G25+G26</f>
        <v>0</v>
      </c>
      <c r="H18" s="31">
        <f>+H19+H23+H24+H25+H26</f>
        <v>0</v>
      </c>
      <c r="I18" s="7"/>
      <c r="J18" s="31">
        <f>+J19+J23+J24+J25+J26</f>
        <v>4.903</v>
      </c>
      <c r="K18" s="7"/>
      <c r="L18" s="149">
        <f>+L19+L23+L24+L25+L26</f>
        <v>979.692</v>
      </c>
      <c r="M18" s="112">
        <f>+M19+M23+M24+M25+M26</f>
        <v>0</v>
      </c>
      <c r="N18" s="23">
        <f>+N19+N23+N24+N25+N26</f>
        <v>0</v>
      </c>
      <c r="O18" s="23">
        <f>+O19+O23+O24+O25+O26</f>
        <v>0</v>
      </c>
      <c r="P18" s="331"/>
      <c r="Q18" s="120"/>
      <c r="R18" s="120"/>
      <c r="S18" s="4"/>
      <c r="T18" s="4"/>
      <c r="U18" s="4"/>
      <c r="V18" s="4"/>
      <c r="W18" s="4"/>
      <c r="X18" s="4"/>
      <c r="Y18" s="4"/>
      <c r="Z18" s="4"/>
      <c r="AA18" s="4"/>
    </row>
    <row r="19" spans="1:27" s="5" customFormat="1" ht="15.75">
      <c r="A19" s="443">
        <v>25</v>
      </c>
      <c r="B19" s="186" t="s">
        <v>174</v>
      </c>
      <c r="C19" s="7"/>
      <c r="D19" s="33">
        <f>+'Cash-Flow-2015-Leva'!D19/1000</f>
        <v>451.006</v>
      </c>
      <c r="E19" s="33">
        <f>+'Cash-Flow-2015-Leva'!E19/1000</f>
        <v>481.571</v>
      </c>
      <c r="F19" s="7"/>
      <c r="G19" s="33">
        <f>+'Cash-Flow-2015-Leva'!G19/1000</f>
        <v>0</v>
      </c>
      <c r="H19" s="33">
        <f>+'Cash-Flow-2015-Leva'!H19/1000</f>
        <v>0</v>
      </c>
      <c r="I19" s="7"/>
      <c r="J19" s="33">
        <f>+'Cash-Flow-2015-Leva'!J19/1000</f>
        <v>4.903</v>
      </c>
      <c r="K19" s="7"/>
      <c r="L19" s="150">
        <f aca="true" t="shared" si="0" ref="L19:L30">+E19+H19+J19</f>
        <v>486.47400000000005</v>
      </c>
      <c r="M19" s="130"/>
      <c r="N19" s="29"/>
      <c r="O19" s="29"/>
      <c r="P19" s="331"/>
      <c r="Q19" s="120"/>
      <c r="R19" s="120"/>
      <c r="S19" s="4"/>
      <c r="T19" s="4"/>
      <c r="U19" s="4"/>
      <c r="V19" s="4"/>
      <c r="W19" s="4"/>
      <c r="X19" s="4"/>
      <c r="Y19" s="4"/>
      <c r="Z19" s="4"/>
      <c r="AA19" s="4"/>
    </row>
    <row r="20" spans="1:27" s="5" customFormat="1" ht="15.75">
      <c r="A20" s="443">
        <v>26</v>
      </c>
      <c r="B20" s="187" t="s">
        <v>111</v>
      </c>
      <c r="C20" s="7"/>
      <c r="D20" s="35">
        <f>+'Cash-Flow-2015-Leva'!D20/1000</f>
        <v>0</v>
      </c>
      <c r="E20" s="35">
        <f>+'Cash-Flow-2015-Leva'!E20/1000</f>
        <v>0</v>
      </c>
      <c r="F20" s="7"/>
      <c r="G20" s="35">
        <f>+'Cash-Flow-2015-Leva'!G20/1000</f>
        <v>0</v>
      </c>
      <c r="H20" s="35">
        <f>+'Cash-Flow-2015-Leva'!H20/1000</f>
        <v>0</v>
      </c>
      <c r="I20" s="7"/>
      <c r="J20" s="35">
        <f>+'Cash-Flow-2015-Leva'!J20/1000</f>
        <v>0</v>
      </c>
      <c r="K20" s="7"/>
      <c r="L20" s="151">
        <f t="shared" si="0"/>
        <v>0</v>
      </c>
      <c r="M20" s="131"/>
      <c r="N20" s="36"/>
      <c r="O20" s="36"/>
      <c r="P20" s="331"/>
      <c r="Q20" s="120"/>
      <c r="R20" s="120"/>
      <c r="S20" s="4"/>
      <c r="T20" s="4"/>
      <c r="U20" s="4"/>
      <c r="V20" s="4"/>
      <c r="W20" s="4"/>
      <c r="X20" s="4"/>
      <c r="Y20" s="4"/>
      <c r="Z20" s="4"/>
      <c r="AA20" s="4"/>
    </row>
    <row r="21" spans="1:27" s="5" customFormat="1" ht="15.75">
      <c r="A21" s="443">
        <v>30</v>
      </c>
      <c r="B21" s="188" t="s">
        <v>20</v>
      </c>
      <c r="C21" s="7"/>
      <c r="D21" s="38">
        <f>+'Cash-Flow-2015-Leva'!D21/1000</f>
        <v>37.411</v>
      </c>
      <c r="E21" s="38">
        <f>+'Cash-Flow-2015-Leva'!E21/1000</f>
        <v>37.14</v>
      </c>
      <c r="F21" s="7"/>
      <c r="G21" s="38">
        <f>+'Cash-Flow-2015-Leva'!G21/1000</f>
        <v>0</v>
      </c>
      <c r="H21" s="38">
        <f>+'Cash-Flow-2015-Leva'!H21/1000</f>
        <v>0</v>
      </c>
      <c r="I21" s="7"/>
      <c r="J21" s="38">
        <f>+'Cash-Flow-2015-Leva'!J21/1000</f>
        <v>0</v>
      </c>
      <c r="K21" s="7"/>
      <c r="L21" s="152">
        <f t="shared" si="0"/>
        <v>37.14</v>
      </c>
      <c r="M21" s="69"/>
      <c r="N21" s="39"/>
      <c r="O21" s="39"/>
      <c r="P21" s="331"/>
      <c r="Q21" s="120"/>
      <c r="R21" s="120"/>
      <c r="S21" s="4"/>
      <c r="T21" s="4"/>
      <c r="U21" s="4"/>
      <c r="V21" s="4"/>
      <c r="W21" s="4"/>
      <c r="X21" s="4"/>
      <c r="Y21" s="4"/>
      <c r="Z21" s="4"/>
      <c r="AA21" s="4"/>
    </row>
    <row r="22" spans="1:27" s="5" customFormat="1" ht="15.75">
      <c r="A22" s="443">
        <v>35</v>
      </c>
      <c r="B22" s="189" t="s">
        <v>21</v>
      </c>
      <c r="C22" s="7"/>
      <c r="D22" s="41">
        <f>+'Cash-Flow-2015-Leva'!D22/1000</f>
        <v>408.063</v>
      </c>
      <c r="E22" s="41">
        <f>+'Cash-Flow-2015-Leva'!E22/1000</f>
        <v>438.241</v>
      </c>
      <c r="F22" s="7"/>
      <c r="G22" s="41">
        <f>+'Cash-Flow-2015-Leva'!G22/1000</f>
        <v>0</v>
      </c>
      <c r="H22" s="41">
        <f>+'Cash-Flow-2015-Leva'!H22/1000</f>
        <v>0</v>
      </c>
      <c r="I22" s="7"/>
      <c r="J22" s="41">
        <f>+'Cash-Flow-2015-Leva'!J22/1000</f>
        <v>0</v>
      </c>
      <c r="K22" s="7"/>
      <c r="L22" s="153">
        <f t="shared" si="0"/>
        <v>438.241</v>
      </c>
      <c r="M22" s="69"/>
      <c r="N22" s="39"/>
      <c r="O22" s="39"/>
      <c r="P22" s="331"/>
      <c r="Q22" s="120"/>
      <c r="R22" s="120"/>
      <c r="S22" s="4"/>
      <c r="T22" s="4"/>
      <c r="U22" s="4"/>
      <c r="V22" s="4"/>
      <c r="W22" s="4"/>
      <c r="X22" s="4"/>
      <c r="Y22" s="4"/>
      <c r="Z22" s="4"/>
      <c r="AA22" s="4"/>
    </row>
    <row r="23" spans="1:27" s="5" customFormat="1" ht="15.75">
      <c r="A23" s="443">
        <v>40</v>
      </c>
      <c r="B23" s="190" t="s">
        <v>175</v>
      </c>
      <c r="C23" s="7"/>
      <c r="D23" s="43">
        <f>+'Cash-Flow-2015-Leva'!D23/1000</f>
        <v>484.401</v>
      </c>
      <c r="E23" s="43">
        <f>+'Cash-Flow-2015-Leva'!E23/1000</f>
        <v>385.027</v>
      </c>
      <c r="F23" s="7"/>
      <c r="G23" s="43">
        <f>+'Cash-Flow-2015-Leva'!G23/1000</f>
        <v>0</v>
      </c>
      <c r="H23" s="43">
        <f>+'Cash-Flow-2015-Leva'!H23/1000</f>
        <v>0</v>
      </c>
      <c r="I23" s="7"/>
      <c r="J23" s="43">
        <f>+'Cash-Flow-2015-Leva'!J23/1000</f>
        <v>0</v>
      </c>
      <c r="K23" s="7"/>
      <c r="L23" s="154">
        <f t="shared" si="0"/>
        <v>385.027</v>
      </c>
      <c r="M23" s="69"/>
      <c r="N23" s="39"/>
      <c r="O23" s="39"/>
      <c r="P23" s="331"/>
      <c r="Q23" s="120"/>
      <c r="R23" s="120"/>
      <c r="S23" s="4"/>
      <c r="T23" s="4"/>
      <c r="U23" s="4"/>
      <c r="V23" s="4"/>
      <c r="W23" s="4"/>
      <c r="X23" s="4"/>
      <c r="Y23" s="4"/>
      <c r="Z23" s="4"/>
      <c r="AA23" s="4"/>
    </row>
    <row r="24" spans="1:27" s="5" customFormat="1" ht="15.75">
      <c r="A24" s="443">
        <v>45</v>
      </c>
      <c r="B24" s="191" t="s">
        <v>176</v>
      </c>
      <c r="C24" s="7"/>
      <c r="D24" s="45">
        <f>+'Cash-Flow-2015-Leva'!D24/1000</f>
        <v>29.6</v>
      </c>
      <c r="E24" s="45">
        <f>+'Cash-Flow-2015-Leva'!E24/1000</f>
        <v>29.46</v>
      </c>
      <c r="F24" s="7"/>
      <c r="G24" s="45">
        <f>+'Cash-Flow-2015-Leva'!G24/1000</f>
        <v>0</v>
      </c>
      <c r="H24" s="45">
        <f>+'Cash-Flow-2015-Leva'!H24/1000</f>
        <v>0</v>
      </c>
      <c r="I24" s="7"/>
      <c r="J24" s="45">
        <f>+'Cash-Flow-2015-Leva'!J24/1000</f>
        <v>0</v>
      </c>
      <c r="K24" s="7"/>
      <c r="L24" s="155">
        <f t="shared" si="0"/>
        <v>29.46</v>
      </c>
      <c r="M24" s="69"/>
      <c r="N24" s="39"/>
      <c r="O24" s="39"/>
      <c r="P24" s="331"/>
      <c r="Q24" s="120"/>
      <c r="R24" s="120"/>
      <c r="S24" s="4"/>
      <c r="T24" s="4"/>
      <c r="U24" s="4"/>
      <c r="V24" s="4"/>
      <c r="W24" s="4"/>
      <c r="X24" s="4"/>
      <c r="Y24" s="4"/>
      <c r="Z24" s="4"/>
      <c r="AA24" s="4"/>
    </row>
    <row r="25" spans="1:27" s="5" customFormat="1" ht="15.75">
      <c r="A25" s="443">
        <v>50</v>
      </c>
      <c r="B25" s="191" t="s">
        <v>177</v>
      </c>
      <c r="C25" s="7"/>
      <c r="D25" s="45">
        <f>+'Cash-Flow-2015-Leva'!D25/1000</f>
        <v>-21.396</v>
      </c>
      <c r="E25" s="45">
        <f>+'Cash-Flow-2015-Leva'!E25/1000</f>
        <v>-21.423</v>
      </c>
      <c r="F25" s="7"/>
      <c r="G25" s="45">
        <f>+'Cash-Flow-2015-Leva'!G25/1000</f>
        <v>0</v>
      </c>
      <c r="H25" s="45">
        <f>+'Cash-Flow-2015-Leva'!H25/1000</f>
        <v>0</v>
      </c>
      <c r="I25" s="7"/>
      <c r="J25" s="45">
        <f>+'Cash-Flow-2015-Leva'!J25/1000</f>
        <v>0</v>
      </c>
      <c r="K25" s="7"/>
      <c r="L25" s="155">
        <f t="shared" si="0"/>
        <v>-21.423</v>
      </c>
      <c r="M25" s="132"/>
      <c r="N25" s="47"/>
      <c r="O25" s="47"/>
      <c r="P25" s="331"/>
      <c r="Q25" s="120"/>
      <c r="R25" s="120"/>
      <c r="S25" s="4"/>
      <c r="T25" s="4"/>
      <c r="U25" s="4"/>
      <c r="V25" s="4"/>
      <c r="W25" s="4"/>
      <c r="X25" s="4"/>
      <c r="Y25" s="4"/>
      <c r="Z25" s="4"/>
      <c r="AA25" s="4"/>
    </row>
    <row r="26" spans="1:27" s="5" customFormat="1" ht="16.5" thickBot="1">
      <c r="A26" s="443">
        <v>51</v>
      </c>
      <c r="B26" s="184" t="s">
        <v>178</v>
      </c>
      <c r="C26" s="7"/>
      <c r="D26" s="28">
        <f>+'Cash-Flow-2015-Leva'!D26/1000</f>
        <v>100.154</v>
      </c>
      <c r="E26" s="28">
        <f>+'Cash-Flow-2015-Leva'!E26/1000</f>
        <v>100.154</v>
      </c>
      <c r="F26" s="7"/>
      <c r="G26" s="28">
        <f>+'Cash-Flow-2015-Leva'!G26/1000</f>
        <v>0</v>
      </c>
      <c r="H26" s="28">
        <f>+'Cash-Flow-2015-Leva'!H26/1000</f>
        <v>0</v>
      </c>
      <c r="I26" s="7"/>
      <c r="J26" s="28">
        <f>+'Cash-Flow-2015-Leva'!J26/1000</f>
        <v>0</v>
      </c>
      <c r="K26" s="7"/>
      <c r="L26" s="148">
        <f t="shared" si="0"/>
        <v>100.154</v>
      </c>
      <c r="M26" s="132"/>
      <c r="N26" s="47"/>
      <c r="O26" s="47"/>
      <c r="P26" s="331"/>
      <c r="Q26" s="120"/>
      <c r="R26" s="120"/>
      <c r="S26" s="4"/>
      <c r="T26" s="4"/>
      <c r="U26" s="4"/>
      <c r="V26" s="4"/>
      <c r="W26" s="4"/>
      <c r="X26" s="4"/>
      <c r="Y26" s="4"/>
      <c r="Z26" s="4"/>
      <c r="AA26" s="4"/>
    </row>
    <row r="27" spans="1:27" s="5" customFormat="1" ht="16.5" customHeight="1" hidden="1">
      <c r="A27" s="443">
        <v>52</v>
      </c>
      <c r="B27" s="192"/>
      <c r="C27" s="7"/>
      <c r="D27" s="48">
        <f>+'Cash-Flow-2015-Leva'!D27/1000</f>
        <v>0</v>
      </c>
      <c r="E27" s="48">
        <f>+'Cash-Flow-2015-Leva'!E27/1000</f>
        <v>0</v>
      </c>
      <c r="F27" s="7"/>
      <c r="G27" s="48">
        <f>+'Cash-Flow-2015-Leva'!G27/1000</f>
        <v>0</v>
      </c>
      <c r="H27" s="48">
        <f>+'Cash-Flow-2015-Leva'!H27/1000</f>
        <v>0</v>
      </c>
      <c r="I27" s="7"/>
      <c r="J27" s="48">
        <f>+'Cash-Flow-2015-Leva'!J27/1000</f>
        <v>0</v>
      </c>
      <c r="K27" s="7"/>
      <c r="L27" s="156">
        <f t="shared" si="0"/>
        <v>0</v>
      </c>
      <c r="M27" s="132"/>
      <c r="N27" s="47"/>
      <c r="O27" s="47"/>
      <c r="P27" s="331"/>
      <c r="Q27" s="120"/>
      <c r="R27" s="120"/>
      <c r="S27" s="4"/>
      <c r="T27" s="4"/>
      <c r="U27" s="4"/>
      <c r="V27" s="4"/>
      <c r="W27" s="4"/>
      <c r="X27" s="4"/>
      <c r="Y27" s="4"/>
      <c r="Z27" s="4"/>
      <c r="AA27" s="4"/>
    </row>
    <row r="28" spans="1:27" s="5" customFormat="1" ht="16.5" customHeight="1" hidden="1">
      <c r="A28" s="443"/>
      <c r="B28" s="193"/>
      <c r="C28" s="7"/>
      <c r="D28" s="50">
        <f>+'Cash-Flow-2015-Leva'!D28/1000</f>
        <v>0</v>
      </c>
      <c r="E28" s="50">
        <f>+'Cash-Flow-2015-Leva'!E28/1000</f>
        <v>0</v>
      </c>
      <c r="F28" s="7"/>
      <c r="G28" s="50">
        <f>+'Cash-Flow-2015-Leva'!G28/1000</f>
        <v>0</v>
      </c>
      <c r="H28" s="50">
        <f>+'Cash-Flow-2015-Leva'!H28/1000</f>
        <v>0</v>
      </c>
      <c r="I28" s="7"/>
      <c r="J28" s="50">
        <f>+'Cash-Flow-2015-Leva'!J28/1000</f>
        <v>0</v>
      </c>
      <c r="K28" s="7"/>
      <c r="L28" s="157">
        <f t="shared" si="0"/>
        <v>0</v>
      </c>
      <c r="M28" s="68"/>
      <c r="N28" s="51"/>
      <c r="O28" s="51"/>
      <c r="P28" s="331"/>
      <c r="Q28" s="120"/>
      <c r="R28" s="120"/>
      <c r="S28" s="4"/>
      <c r="T28" s="4"/>
      <c r="U28" s="4"/>
      <c r="V28" s="4"/>
      <c r="W28" s="4"/>
      <c r="X28" s="4"/>
      <c r="Y28" s="4"/>
      <c r="Z28" s="4"/>
      <c r="AA28" s="4"/>
    </row>
    <row r="29" spans="1:27" s="5" customFormat="1" ht="16.5" thickBot="1">
      <c r="A29" s="443">
        <v>60</v>
      </c>
      <c r="B29" s="190" t="s">
        <v>25</v>
      </c>
      <c r="C29" s="7"/>
      <c r="D29" s="53">
        <f>+'Cash-Flow-2015-Leva'!D29/1000</f>
        <v>95.09</v>
      </c>
      <c r="E29" s="53">
        <f>+'Cash-Flow-2015-Leva'!E29/1000</f>
        <v>95.09</v>
      </c>
      <c r="F29" s="7"/>
      <c r="G29" s="53">
        <f>+'Cash-Flow-2015-Leva'!G29/1000</f>
        <v>0</v>
      </c>
      <c r="H29" s="53">
        <f>+'Cash-Flow-2015-Leva'!H29/1000</f>
        <v>0</v>
      </c>
      <c r="I29" s="7"/>
      <c r="J29" s="53">
        <f>+'Cash-Flow-2015-Leva'!J29/1000</f>
        <v>0</v>
      </c>
      <c r="K29" s="7"/>
      <c r="L29" s="158">
        <f t="shared" si="0"/>
        <v>95.09</v>
      </c>
      <c r="M29" s="133"/>
      <c r="N29" s="54"/>
      <c r="O29" s="54"/>
      <c r="P29" s="332"/>
      <c r="Q29" s="120"/>
      <c r="R29" s="120"/>
      <c r="S29" s="4"/>
      <c r="T29" s="4"/>
      <c r="U29" s="4"/>
      <c r="V29" s="4"/>
      <c r="W29" s="4"/>
      <c r="X29" s="4"/>
      <c r="Y29" s="4"/>
      <c r="Z29" s="4"/>
      <c r="AA29" s="4"/>
    </row>
    <row r="30" spans="1:27" s="5" customFormat="1" ht="15.75">
      <c r="A30" s="443">
        <v>65</v>
      </c>
      <c r="B30" s="194" t="s">
        <v>27</v>
      </c>
      <c r="C30" s="7"/>
      <c r="D30" s="56">
        <f>+'Cash-Flow-2015-Leva'!D30/1000</f>
        <v>0</v>
      </c>
      <c r="E30" s="56">
        <f>+'Cash-Flow-2015-Leva'!E30/1000</f>
        <v>0</v>
      </c>
      <c r="F30" s="7"/>
      <c r="G30" s="56">
        <f>+'Cash-Flow-2015-Leva'!G30/1000</f>
        <v>419.263</v>
      </c>
      <c r="H30" s="56">
        <f>+'Cash-Flow-2015-Leva'!H30/1000</f>
        <v>419.263</v>
      </c>
      <c r="I30" s="7"/>
      <c r="J30" s="56">
        <f>+'Cash-Flow-2015-Leva'!J30/1000</f>
        <v>0</v>
      </c>
      <c r="K30" s="7"/>
      <c r="L30" s="159">
        <f t="shared" si="0"/>
        <v>419.263</v>
      </c>
      <c r="M30" s="84"/>
      <c r="N30" s="57"/>
      <c r="O30" s="57"/>
      <c r="P30" s="332"/>
      <c r="Q30" s="120"/>
      <c r="R30" s="120"/>
      <c r="S30" s="4"/>
      <c r="T30" s="4"/>
      <c r="U30" s="4"/>
      <c r="V30" s="4"/>
      <c r="W30" s="4"/>
      <c r="X30" s="4"/>
      <c r="Y30" s="4"/>
      <c r="Z30" s="4"/>
      <c r="AA30" s="4"/>
    </row>
    <row r="31" spans="1:27" s="5" customFormat="1" ht="19.5" thickBot="1">
      <c r="A31" s="443">
        <v>70</v>
      </c>
      <c r="B31" s="195" t="s">
        <v>29</v>
      </c>
      <c r="C31" s="7"/>
      <c r="D31" s="22">
        <f>SUM(D32:D46)-D37-D39-D44-D45</f>
        <v>6356.016</v>
      </c>
      <c r="E31" s="22">
        <f>SUM(E32:E46)-E37-E39-E44-E45</f>
        <v>5233.633000000001</v>
      </c>
      <c r="F31" s="7"/>
      <c r="G31" s="22">
        <f>SUM(G32:G46)-G37-G39-G44-G45</f>
        <v>47682.545</v>
      </c>
      <c r="H31" s="22">
        <f>SUM(H32:H46)-H37-H39-H44-H45</f>
        <v>46219.551</v>
      </c>
      <c r="I31" s="7"/>
      <c r="J31" s="22">
        <f>SUM(J32:J46)-J37-J39-J44-J45</f>
        <v>0</v>
      </c>
      <c r="K31" s="7"/>
      <c r="L31" s="146">
        <f>SUM(L32:L46)-L37-L39-L44-L45</f>
        <v>51453.184</v>
      </c>
      <c r="M31" s="134">
        <f>SUM(M32:M45)-M37-M39-M44</f>
        <v>0</v>
      </c>
      <c r="N31" s="59">
        <f>SUM(N32:N45)-N37-N39-N44</f>
        <v>0</v>
      </c>
      <c r="O31" s="59">
        <f>SUM(O32:O44)-O37-O43</f>
        <v>0</v>
      </c>
      <c r="P31" s="331"/>
      <c r="Q31" s="120"/>
      <c r="R31" s="120"/>
      <c r="S31" s="60"/>
      <c r="T31" s="60"/>
      <c r="U31" s="60"/>
      <c r="V31" s="60"/>
      <c r="W31" s="60"/>
      <c r="X31" s="60"/>
      <c r="Y31" s="61"/>
      <c r="Z31" s="60"/>
      <c r="AA31" s="60"/>
    </row>
    <row r="32" spans="1:27" s="5" customFormat="1" ht="16.5" thickTop="1">
      <c r="A32" s="443">
        <v>75</v>
      </c>
      <c r="B32" s="196" t="s">
        <v>112</v>
      </c>
      <c r="C32" s="7"/>
      <c r="D32" s="25">
        <f>+'Cash-Flow-2015-Leva'!D32/1000</f>
        <v>2096.312</v>
      </c>
      <c r="E32" s="25">
        <f>+'Cash-Flow-2015-Leva'!E32/1000</f>
        <v>2069.501</v>
      </c>
      <c r="F32" s="7"/>
      <c r="G32" s="25">
        <f>+'Cash-Flow-2015-Leva'!G32/1000</f>
        <v>111.222</v>
      </c>
      <c r="H32" s="25">
        <f>+'Cash-Flow-2015-Leva'!H32/1000</f>
        <v>111.222</v>
      </c>
      <c r="I32" s="7"/>
      <c r="J32" s="25">
        <f>+'Cash-Flow-2015-Leva'!J32/1000</f>
        <v>0</v>
      </c>
      <c r="K32" s="7"/>
      <c r="L32" s="147">
        <f aca="true" t="shared" si="1" ref="L32:L46">+E32+H32+J32</f>
        <v>2180.7230000000004</v>
      </c>
      <c r="M32" s="130"/>
      <c r="N32" s="29"/>
      <c r="O32" s="29"/>
      <c r="P32" s="333"/>
      <c r="Q32" s="120"/>
      <c r="R32" s="120"/>
      <c r="S32" s="60"/>
      <c r="T32" s="60"/>
      <c r="U32" s="60"/>
      <c r="V32" s="60"/>
      <c r="W32" s="60"/>
      <c r="X32" s="60"/>
      <c r="Y32" s="61"/>
      <c r="Z32" s="60"/>
      <c r="AA32" s="60"/>
    </row>
    <row r="33" spans="1:27" s="5" customFormat="1" ht="15.75">
      <c r="A33" s="443">
        <v>80</v>
      </c>
      <c r="B33" s="197" t="s">
        <v>32</v>
      </c>
      <c r="C33" s="7"/>
      <c r="D33" s="45">
        <f>+'Cash-Flow-2015-Leva'!D33/1000</f>
        <v>317.761</v>
      </c>
      <c r="E33" s="45">
        <f>+'Cash-Flow-2015-Leva'!E33/1000</f>
        <v>292.729</v>
      </c>
      <c r="F33" s="7"/>
      <c r="G33" s="45">
        <f>+'Cash-Flow-2015-Leva'!G33/1000</f>
        <v>253.801</v>
      </c>
      <c r="H33" s="45">
        <f>+'Cash-Flow-2015-Leva'!H33/1000</f>
        <v>253.801</v>
      </c>
      <c r="I33" s="7"/>
      <c r="J33" s="45">
        <f>+'Cash-Flow-2015-Leva'!J33/1000</f>
        <v>0</v>
      </c>
      <c r="K33" s="7"/>
      <c r="L33" s="155">
        <f t="shared" si="1"/>
        <v>546.53</v>
      </c>
      <c r="M33" s="69"/>
      <c r="N33" s="39"/>
      <c r="O33" s="39"/>
      <c r="P33" s="333"/>
      <c r="Q33" s="120"/>
      <c r="R33" s="120"/>
      <c r="S33" s="60"/>
      <c r="T33" s="60"/>
      <c r="U33" s="60"/>
      <c r="V33" s="60"/>
      <c r="W33" s="60"/>
      <c r="X33" s="60"/>
      <c r="Y33" s="61"/>
      <c r="Z33" s="60"/>
      <c r="AA33" s="60"/>
    </row>
    <row r="34" spans="1:27" s="5" customFormat="1" ht="15.75">
      <c r="A34" s="443">
        <v>85</v>
      </c>
      <c r="B34" s="197" t="s">
        <v>34</v>
      </c>
      <c r="C34" s="7"/>
      <c r="D34" s="45">
        <f>+'Cash-Flow-2015-Leva'!D34/1000</f>
        <v>479</v>
      </c>
      <c r="E34" s="45">
        <f>+'Cash-Flow-2015-Leva'!E34/1000</f>
        <v>463.389</v>
      </c>
      <c r="F34" s="7"/>
      <c r="G34" s="45">
        <f>+'Cash-Flow-2015-Leva'!G34/1000</f>
        <v>60.935</v>
      </c>
      <c r="H34" s="45">
        <f>+'Cash-Flow-2015-Leva'!H34/1000</f>
        <v>60.935</v>
      </c>
      <c r="I34" s="7"/>
      <c r="J34" s="45">
        <f>+'Cash-Flow-2015-Leva'!J34/1000</f>
        <v>0</v>
      </c>
      <c r="K34" s="7"/>
      <c r="L34" s="155">
        <f t="shared" si="1"/>
        <v>524.3240000000001</v>
      </c>
      <c r="M34" s="69"/>
      <c r="N34" s="39"/>
      <c r="O34" s="39"/>
      <c r="P34" s="333"/>
      <c r="Q34" s="120"/>
      <c r="R34" s="120"/>
      <c r="S34" s="60"/>
      <c r="T34" s="60"/>
      <c r="U34" s="60"/>
      <c r="V34" s="60"/>
      <c r="W34" s="60"/>
      <c r="X34" s="60"/>
      <c r="Y34" s="61"/>
      <c r="Z34" s="60"/>
      <c r="AA34" s="60"/>
    </row>
    <row r="35" spans="1:27" s="5" customFormat="1" ht="15.75">
      <c r="A35" s="443">
        <v>90</v>
      </c>
      <c r="B35" s="197" t="s">
        <v>36</v>
      </c>
      <c r="C35" s="7"/>
      <c r="D35" s="45">
        <f>+'Cash-Flow-2015-Leva'!D35/1000</f>
        <v>2653.522</v>
      </c>
      <c r="E35" s="45">
        <f>+'Cash-Flow-2015-Leva'!E35/1000</f>
        <v>1703.134</v>
      </c>
      <c r="F35" s="7"/>
      <c r="G35" s="45">
        <f>+'Cash-Flow-2015-Leva'!G35/1000</f>
        <v>926.754</v>
      </c>
      <c r="H35" s="45">
        <f>+'Cash-Flow-2015-Leva'!H35/1000</f>
        <v>926.754</v>
      </c>
      <c r="I35" s="7"/>
      <c r="J35" s="45">
        <f>+'Cash-Flow-2015-Leva'!J35/1000</f>
        <v>0</v>
      </c>
      <c r="K35" s="7"/>
      <c r="L35" s="155">
        <f t="shared" si="1"/>
        <v>2629.888</v>
      </c>
      <c r="M35" s="69"/>
      <c r="N35" s="39"/>
      <c r="O35" s="39"/>
      <c r="P35" s="333"/>
      <c r="Q35" s="120"/>
      <c r="R35" s="120"/>
      <c r="S35" s="60"/>
      <c r="T35" s="60"/>
      <c r="U35" s="60"/>
      <c r="V35" s="60"/>
      <c r="W35" s="60"/>
      <c r="X35" s="60"/>
      <c r="Y35" s="61"/>
      <c r="Z35" s="60"/>
      <c r="AA35" s="60"/>
    </row>
    <row r="36" spans="1:27" s="5" customFormat="1" ht="15.75">
      <c r="A36" s="443">
        <v>95</v>
      </c>
      <c r="B36" s="198" t="s">
        <v>38</v>
      </c>
      <c r="C36" s="7"/>
      <c r="D36" s="28">
        <f>+'Cash-Flow-2015-Leva'!D36/1000</f>
        <v>1.475</v>
      </c>
      <c r="E36" s="28">
        <f>+'Cash-Flow-2015-Leva'!E36/1000</f>
        <v>1.475</v>
      </c>
      <c r="F36" s="7"/>
      <c r="G36" s="28">
        <f>+'Cash-Flow-2015-Leva'!G36/1000</f>
        <v>0</v>
      </c>
      <c r="H36" s="28">
        <f>+'Cash-Flow-2015-Leva'!H36/1000</f>
        <v>0</v>
      </c>
      <c r="I36" s="7"/>
      <c r="J36" s="28">
        <f>+'Cash-Flow-2015-Leva'!J36/1000</f>
        <v>0</v>
      </c>
      <c r="K36" s="7"/>
      <c r="L36" s="148">
        <f t="shared" si="1"/>
        <v>1.475</v>
      </c>
      <c r="M36" s="69"/>
      <c r="N36" s="39"/>
      <c r="O36" s="39"/>
      <c r="P36" s="333"/>
      <c r="Q36" s="120"/>
      <c r="R36" s="120"/>
      <c r="S36" s="60"/>
      <c r="T36" s="60"/>
      <c r="U36" s="60"/>
      <c r="V36" s="60"/>
      <c r="W36" s="60"/>
      <c r="X36" s="60"/>
      <c r="Y36" s="61"/>
      <c r="Z36" s="60"/>
      <c r="AA36" s="60"/>
    </row>
    <row r="37" spans="1:27" s="5" customFormat="1" ht="15.75">
      <c r="A37" s="443">
        <v>100</v>
      </c>
      <c r="B37" s="199" t="s">
        <v>40</v>
      </c>
      <c r="C37" s="7"/>
      <c r="D37" s="62">
        <f>+'Cash-Flow-2015-Leva'!D37/1000</f>
        <v>0</v>
      </c>
      <c r="E37" s="62">
        <f>+'Cash-Flow-2015-Leva'!E37/1000</f>
        <v>0</v>
      </c>
      <c r="F37" s="7"/>
      <c r="G37" s="62">
        <f>+'Cash-Flow-2015-Leva'!G37/1000</f>
        <v>0</v>
      </c>
      <c r="H37" s="62">
        <f>+'Cash-Flow-2015-Leva'!H37/1000</f>
        <v>0</v>
      </c>
      <c r="I37" s="7"/>
      <c r="J37" s="62">
        <f>+'Cash-Flow-2015-Leva'!J37/1000</f>
        <v>0</v>
      </c>
      <c r="K37" s="7"/>
      <c r="L37" s="160">
        <f t="shared" si="1"/>
        <v>0</v>
      </c>
      <c r="M37" s="69"/>
      <c r="N37" s="39"/>
      <c r="O37" s="39"/>
      <c r="P37" s="333"/>
      <c r="Q37" s="120"/>
      <c r="R37" s="120"/>
      <c r="S37" s="60"/>
      <c r="T37" s="60"/>
      <c r="U37" s="60"/>
      <c r="V37" s="60"/>
      <c r="W37" s="60"/>
      <c r="X37" s="60"/>
      <c r="Y37" s="61"/>
      <c r="Z37" s="60"/>
      <c r="AA37" s="60"/>
    </row>
    <row r="38" spans="1:27" s="5" customFormat="1" ht="15.75">
      <c r="A38" s="443">
        <v>105</v>
      </c>
      <c r="B38" s="200" t="s">
        <v>42</v>
      </c>
      <c r="C38" s="7"/>
      <c r="D38" s="64">
        <f>+'Cash-Flow-2015-Leva'!D38/1000</f>
        <v>52.077</v>
      </c>
      <c r="E38" s="64">
        <f>+'Cash-Flow-2015-Leva'!E38/1000</f>
        <v>43.499</v>
      </c>
      <c r="F38" s="7"/>
      <c r="G38" s="64">
        <f>+'Cash-Flow-2015-Leva'!G38/1000</f>
        <v>35.36</v>
      </c>
      <c r="H38" s="64">
        <f>+'Cash-Flow-2015-Leva'!H38/1000</f>
        <v>35.36</v>
      </c>
      <c r="I38" s="7"/>
      <c r="J38" s="64">
        <f>+'Cash-Flow-2015-Leva'!J38/1000</f>
        <v>0</v>
      </c>
      <c r="K38" s="7"/>
      <c r="L38" s="161">
        <f t="shared" si="1"/>
        <v>78.85900000000001</v>
      </c>
      <c r="M38" s="69"/>
      <c r="N38" s="39"/>
      <c r="O38" s="39"/>
      <c r="P38" s="333"/>
      <c r="Q38" s="120"/>
      <c r="R38" s="120"/>
      <c r="S38" s="60"/>
      <c r="T38" s="60"/>
      <c r="U38" s="60"/>
      <c r="V38" s="60"/>
      <c r="W38" s="60"/>
      <c r="X38" s="60"/>
      <c r="Y38" s="61"/>
      <c r="Z38" s="60"/>
      <c r="AA38" s="60"/>
    </row>
    <row r="39" spans="1:27" s="5" customFormat="1" ht="15.75">
      <c r="A39" s="443">
        <v>106</v>
      </c>
      <c r="B39" s="199" t="s">
        <v>44</v>
      </c>
      <c r="C39" s="7"/>
      <c r="D39" s="62">
        <f>+'Cash-Flow-2015-Leva'!D39/1000</f>
        <v>11.003</v>
      </c>
      <c r="E39" s="62">
        <f>+'Cash-Flow-2015-Leva'!E39/1000</f>
        <v>8.375</v>
      </c>
      <c r="F39" s="7"/>
      <c r="G39" s="62">
        <f>+'Cash-Flow-2015-Leva'!G39/1000</f>
        <v>0</v>
      </c>
      <c r="H39" s="62">
        <f>+'Cash-Flow-2015-Leva'!H39/1000</f>
        <v>0</v>
      </c>
      <c r="I39" s="7"/>
      <c r="J39" s="62">
        <f>+'Cash-Flow-2015-Leva'!J39/1000</f>
        <v>0</v>
      </c>
      <c r="K39" s="7"/>
      <c r="L39" s="160">
        <f t="shared" si="1"/>
        <v>8.375</v>
      </c>
      <c r="M39" s="69"/>
      <c r="N39" s="39"/>
      <c r="O39" s="39"/>
      <c r="P39" s="333"/>
      <c r="Q39" s="120"/>
      <c r="R39" s="120"/>
      <c r="S39" s="60"/>
      <c r="T39" s="60"/>
      <c r="U39" s="60"/>
      <c r="V39" s="60"/>
      <c r="W39" s="60"/>
      <c r="X39" s="60"/>
      <c r="Y39" s="61"/>
      <c r="Z39" s="60"/>
      <c r="AA39" s="60"/>
    </row>
    <row r="40" spans="1:27" s="5" customFormat="1" ht="15.75">
      <c r="A40" s="443">
        <v>107</v>
      </c>
      <c r="B40" s="191" t="s">
        <v>46</v>
      </c>
      <c r="C40" s="7"/>
      <c r="D40" s="45">
        <f>+'Cash-Flow-2015-Leva'!D40/1000</f>
        <v>435.826</v>
      </c>
      <c r="E40" s="45">
        <f>+'Cash-Flow-2015-Leva'!E40/1000</f>
        <v>364.582</v>
      </c>
      <c r="F40" s="7"/>
      <c r="G40" s="45">
        <f>+'Cash-Flow-2015-Leva'!G40/1000</f>
        <v>0</v>
      </c>
      <c r="H40" s="45">
        <f>+'Cash-Flow-2015-Leva'!H40/1000</f>
        <v>0</v>
      </c>
      <c r="I40" s="7"/>
      <c r="J40" s="45">
        <f>+'Cash-Flow-2015-Leva'!J40/1000</f>
        <v>0</v>
      </c>
      <c r="K40" s="7"/>
      <c r="L40" s="155">
        <f t="shared" si="1"/>
        <v>364.582</v>
      </c>
      <c r="M40" s="69"/>
      <c r="N40" s="39"/>
      <c r="O40" s="39"/>
      <c r="P40" s="333"/>
      <c r="Q40" s="120"/>
      <c r="R40" s="120"/>
      <c r="S40" s="60"/>
      <c r="T40" s="60"/>
      <c r="U40" s="60"/>
      <c r="V40" s="60"/>
      <c r="W40" s="60"/>
      <c r="X40" s="60"/>
      <c r="Y40" s="61"/>
      <c r="Z40" s="60"/>
      <c r="AA40" s="60"/>
    </row>
    <row r="41" spans="1:27" s="5" customFormat="1" ht="15.75">
      <c r="A41" s="443">
        <v>108</v>
      </c>
      <c r="B41" s="191" t="s">
        <v>48</v>
      </c>
      <c r="C41" s="7"/>
      <c r="D41" s="45">
        <f>+'Cash-Flow-2015-Leva'!D41/1000</f>
        <v>320.043</v>
      </c>
      <c r="E41" s="45">
        <f>+'Cash-Flow-2015-Leva'!E41/1000</f>
        <v>295.324</v>
      </c>
      <c r="F41" s="7"/>
      <c r="G41" s="45">
        <f>+'Cash-Flow-2015-Leva'!G41/1000</f>
        <v>46294.473</v>
      </c>
      <c r="H41" s="45">
        <f>+'Cash-Flow-2015-Leva'!H41/1000</f>
        <v>44831.479</v>
      </c>
      <c r="I41" s="7"/>
      <c r="J41" s="45">
        <f>+'Cash-Flow-2015-Leva'!J41/1000</f>
        <v>0</v>
      </c>
      <c r="K41" s="7"/>
      <c r="L41" s="155">
        <f t="shared" si="1"/>
        <v>45126.803</v>
      </c>
      <c r="M41" s="69"/>
      <c r="N41" s="39"/>
      <c r="O41" s="39"/>
      <c r="P41" s="333"/>
      <c r="Q41" s="120"/>
      <c r="R41" s="120"/>
      <c r="S41" s="60"/>
      <c r="T41" s="60"/>
      <c r="U41" s="60"/>
      <c r="V41" s="60"/>
      <c r="W41" s="60"/>
      <c r="X41" s="60"/>
      <c r="Y41" s="61"/>
      <c r="Z41" s="60"/>
      <c r="AA41" s="60"/>
    </row>
    <row r="42" spans="1:27" s="5" customFormat="1" ht="15.75">
      <c r="A42" s="443">
        <v>110</v>
      </c>
      <c r="B42" s="191" t="s">
        <v>50</v>
      </c>
      <c r="C42" s="7"/>
      <c r="D42" s="45">
        <f>+'Cash-Flow-2015-Leva'!D42/1000</f>
        <v>0</v>
      </c>
      <c r="E42" s="45">
        <f>+'Cash-Flow-2015-Leva'!E42/1000</f>
        <v>0</v>
      </c>
      <c r="F42" s="7"/>
      <c r="G42" s="45">
        <f>+'Cash-Flow-2015-Leva'!G42/1000</f>
        <v>0</v>
      </c>
      <c r="H42" s="45">
        <f>+'Cash-Flow-2015-Leva'!H42/1000</f>
        <v>0</v>
      </c>
      <c r="I42" s="7"/>
      <c r="J42" s="45">
        <f>+'Cash-Flow-2015-Leva'!J42/1000</f>
        <v>0</v>
      </c>
      <c r="K42" s="7"/>
      <c r="L42" s="155">
        <f t="shared" si="1"/>
        <v>0</v>
      </c>
      <c r="M42" s="69"/>
      <c r="N42" s="39"/>
      <c r="O42" s="39"/>
      <c r="P42" s="333"/>
      <c r="Q42" s="120"/>
      <c r="R42" s="120"/>
      <c r="S42" s="60"/>
      <c r="T42" s="60"/>
      <c r="U42" s="60"/>
      <c r="V42" s="60"/>
      <c r="W42" s="60"/>
      <c r="X42" s="60"/>
      <c r="Y42" s="61"/>
      <c r="Z42" s="60"/>
      <c r="AA42" s="60"/>
    </row>
    <row r="43" spans="1:27" s="5" customFormat="1" ht="15.75">
      <c r="A43" s="443">
        <v>115</v>
      </c>
      <c r="B43" s="198" t="s">
        <v>52</v>
      </c>
      <c r="C43" s="7"/>
      <c r="D43" s="28">
        <f>+'Cash-Flow-2015-Leva'!D43/1000</f>
        <v>0</v>
      </c>
      <c r="E43" s="28">
        <f>+'Cash-Flow-2015-Leva'!E43/1000</f>
        <v>0</v>
      </c>
      <c r="F43" s="7"/>
      <c r="G43" s="28">
        <f>+'Cash-Flow-2015-Leva'!G43/1000</f>
        <v>0</v>
      </c>
      <c r="H43" s="28">
        <f>+'Cash-Flow-2015-Leva'!H43/1000</f>
        <v>0</v>
      </c>
      <c r="I43" s="7"/>
      <c r="J43" s="28">
        <f>+'Cash-Flow-2015-Leva'!J43/1000</f>
        <v>0</v>
      </c>
      <c r="K43" s="7"/>
      <c r="L43" s="148">
        <f t="shared" si="1"/>
        <v>0</v>
      </c>
      <c r="M43" s="69"/>
      <c r="N43" s="39"/>
      <c r="O43" s="39"/>
      <c r="P43" s="333"/>
      <c r="Q43" s="120"/>
      <c r="R43" s="120"/>
      <c r="S43" s="60"/>
      <c r="T43" s="60"/>
      <c r="U43" s="60"/>
      <c r="V43" s="60"/>
      <c r="W43" s="60"/>
      <c r="X43" s="60"/>
      <c r="Y43" s="61"/>
      <c r="Z43" s="60"/>
      <c r="AA43" s="60"/>
    </row>
    <row r="44" spans="1:27" s="5" customFormat="1" ht="16.5" thickBot="1">
      <c r="A44" s="443">
        <v>120</v>
      </c>
      <c r="B44" s="187" t="s">
        <v>53</v>
      </c>
      <c r="C44" s="7"/>
      <c r="D44" s="66">
        <f>+'Cash-Flow-2015-Leva'!D44/1000</f>
        <v>0</v>
      </c>
      <c r="E44" s="66">
        <f>+'Cash-Flow-2015-Leva'!E44/1000</f>
        <v>0</v>
      </c>
      <c r="F44" s="7"/>
      <c r="G44" s="66">
        <f>+'Cash-Flow-2015-Leva'!G44/1000</f>
        <v>0</v>
      </c>
      <c r="H44" s="66">
        <f>+'Cash-Flow-2015-Leva'!H44/1000</f>
        <v>0</v>
      </c>
      <c r="I44" s="7"/>
      <c r="J44" s="66">
        <f>+'Cash-Flow-2015-Leva'!J44/1000</f>
        <v>0</v>
      </c>
      <c r="K44" s="7"/>
      <c r="L44" s="162">
        <f t="shared" si="1"/>
        <v>0</v>
      </c>
      <c r="M44" s="132"/>
      <c r="N44" s="47"/>
      <c r="O44" s="47"/>
      <c r="P44" s="333"/>
      <c r="Q44" s="120"/>
      <c r="R44" s="120"/>
      <c r="S44" s="60"/>
      <c r="T44" s="60"/>
      <c r="U44" s="60"/>
      <c r="V44" s="60"/>
      <c r="W44" s="60"/>
      <c r="X44" s="60"/>
      <c r="Y44" s="61"/>
      <c r="Z44" s="60"/>
      <c r="AA44" s="60"/>
    </row>
    <row r="45" spans="1:27" s="5" customFormat="1" ht="16.5" thickBot="1">
      <c r="A45" s="443">
        <v>125</v>
      </c>
      <c r="B45" s="189" t="s">
        <v>54</v>
      </c>
      <c r="C45" s="7"/>
      <c r="D45" s="67">
        <f>+'Cash-Flow-2015-Leva'!D45/1000</f>
        <v>0</v>
      </c>
      <c r="E45" s="67">
        <f>+'Cash-Flow-2015-Leva'!E45/1000</f>
        <v>0</v>
      </c>
      <c r="F45" s="7"/>
      <c r="G45" s="67">
        <f>+'Cash-Flow-2015-Leva'!G45/1000</f>
        <v>0</v>
      </c>
      <c r="H45" s="67">
        <f>+'Cash-Flow-2015-Leva'!H45/1000</f>
        <v>0</v>
      </c>
      <c r="I45" s="7"/>
      <c r="J45" s="67">
        <f>+'Cash-Flow-2015-Leva'!J45/1000</f>
        <v>0</v>
      </c>
      <c r="K45" s="7"/>
      <c r="L45" s="163">
        <f t="shared" si="1"/>
        <v>0</v>
      </c>
      <c r="M45" s="68"/>
      <c r="N45" s="68"/>
      <c r="O45" s="69"/>
      <c r="P45" s="333"/>
      <c r="Q45" s="120"/>
      <c r="R45" s="120"/>
      <c r="S45" s="60"/>
      <c r="T45" s="60"/>
      <c r="U45" s="60"/>
      <c r="V45" s="60"/>
      <c r="W45" s="60"/>
      <c r="X45" s="60"/>
      <c r="Y45" s="61"/>
      <c r="Z45" s="60"/>
      <c r="AA45" s="60"/>
    </row>
    <row r="46" spans="1:27" s="5" customFormat="1" ht="15.75">
      <c r="A46" s="443">
        <v>127</v>
      </c>
      <c r="B46" s="192" t="s">
        <v>152</v>
      </c>
      <c r="C46" s="7"/>
      <c r="D46" s="70">
        <f>+'Cash-Flow-2015-Leva'!D46/1000</f>
        <v>0</v>
      </c>
      <c r="E46" s="70">
        <f>+'Cash-Flow-2015-Leva'!E46/1000</f>
        <v>0</v>
      </c>
      <c r="F46" s="7"/>
      <c r="G46" s="70">
        <f>+'Cash-Flow-2015-Leva'!G46/1000</f>
        <v>0</v>
      </c>
      <c r="H46" s="70">
        <f>+'Cash-Flow-2015-Leva'!H46/1000</f>
        <v>0</v>
      </c>
      <c r="I46" s="7"/>
      <c r="J46" s="70">
        <f>+'Cash-Flow-2015-Leva'!J46/1000</f>
        <v>0</v>
      </c>
      <c r="K46" s="7"/>
      <c r="L46" s="164">
        <f t="shared" si="1"/>
        <v>0</v>
      </c>
      <c r="M46" s="86"/>
      <c r="N46" s="71"/>
      <c r="O46" s="72"/>
      <c r="P46" s="332"/>
      <c r="Q46" s="120"/>
      <c r="R46" s="120"/>
      <c r="S46" s="60"/>
      <c r="T46" s="60"/>
      <c r="U46" s="60"/>
      <c r="V46" s="60"/>
      <c r="W46" s="60"/>
      <c r="X46" s="60"/>
      <c r="Y46" s="61"/>
      <c r="Z46" s="60"/>
      <c r="AA46" s="60"/>
    </row>
    <row r="47" spans="1:27" s="5" customFormat="1" ht="19.5" thickBot="1">
      <c r="A47" s="443">
        <v>130</v>
      </c>
      <c r="B47" s="201" t="s">
        <v>57</v>
      </c>
      <c r="C47" s="7"/>
      <c r="D47" s="74">
        <f>+D48+D49+D53</f>
        <v>11013.524000000001</v>
      </c>
      <c r="E47" s="74">
        <f>+E48+E49+E53</f>
        <v>10940.538</v>
      </c>
      <c r="F47" s="7"/>
      <c r="G47" s="74">
        <f>+G48+G49+G53</f>
        <v>31342.319</v>
      </c>
      <c r="H47" s="74">
        <f>+H48+H49+H53</f>
        <v>30143.521</v>
      </c>
      <c r="I47" s="7"/>
      <c r="J47" s="74">
        <f>+J48+J49+J53</f>
        <v>-150</v>
      </c>
      <c r="K47" s="7"/>
      <c r="L47" s="165">
        <f>+L48+L49+L53</f>
        <v>40934.059</v>
      </c>
      <c r="M47" s="112">
        <f>+M48+M49+M52</f>
        <v>0</v>
      </c>
      <c r="N47" s="23">
        <f>+N48+N49+N52</f>
        <v>0</v>
      </c>
      <c r="O47" s="23">
        <f>+O48+O49+O52</f>
        <v>0</v>
      </c>
      <c r="P47" s="331"/>
      <c r="Q47" s="120"/>
      <c r="R47" s="120"/>
      <c r="S47" s="60"/>
      <c r="T47" s="60"/>
      <c r="U47" s="60"/>
      <c r="V47" s="60"/>
      <c r="W47" s="60"/>
      <c r="X47" s="60"/>
      <c r="Y47" s="61"/>
      <c r="Z47" s="60"/>
      <c r="AA47" s="60"/>
    </row>
    <row r="48" spans="1:27" s="5" customFormat="1" ht="16.5" thickTop="1">
      <c r="A48" s="443">
        <v>135</v>
      </c>
      <c r="B48" s="200" t="s">
        <v>59</v>
      </c>
      <c r="C48" s="7"/>
      <c r="D48" s="76">
        <f>+'Cash-Flow-2015-Leva'!D48/1000</f>
        <v>3663.585</v>
      </c>
      <c r="E48" s="76">
        <f>+'Cash-Flow-2015-Leva'!E48/1000</f>
        <v>3663.544</v>
      </c>
      <c r="F48" s="7"/>
      <c r="G48" s="76">
        <f>+'Cash-Flow-2015-Leva'!G48/1000</f>
        <v>0</v>
      </c>
      <c r="H48" s="76">
        <f>+'Cash-Flow-2015-Leva'!H48/1000</f>
        <v>0</v>
      </c>
      <c r="I48" s="7"/>
      <c r="J48" s="76">
        <f>+'Cash-Flow-2015-Leva'!J48/1000</f>
        <v>0</v>
      </c>
      <c r="K48" s="7"/>
      <c r="L48" s="166">
        <f aca="true" t="shared" si="2" ref="L48:L54">+E48+H48+J48</f>
        <v>3663.544</v>
      </c>
      <c r="M48" s="135"/>
      <c r="N48" s="72"/>
      <c r="O48" s="72"/>
      <c r="P48" s="332"/>
      <c r="Q48" s="120"/>
      <c r="R48" s="120"/>
      <c r="S48" s="60"/>
      <c r="T48" s="60"/>
      <c r="U48" s="60"/>
      <c r="V48" s="60"/>
      <c r="W48" s="60"/>
      <c r="X48" s="60"/>
      <c r="Y48" s="61"/>
      <c r="Z48" s="60"/>
      <c r="AA48" s="60"/>
    </row>
    <row r="49" spans="1:27" s="5" customFormat="1" ht="15.75">
      <c r="A49" s="443">
        <v>140</v>
      </c>
      <c r="B49" s="197" t="s">
        <v>61</v>
      </c>
      <c r="C49" s="7"/>
      <c r="D49" s="78">
        <f>+'Cash-Flow-2015-Leva'!D49/1000</f>
        <v>7349.939</v>
      </c>
      <c r="E49" s="78">
        <f>+'Cash-Flow-2015-Leva'!E49/1000</f>
        <v>7276.994</v>
      </c>
      <c r="F49" s="7"/>
      <c r="G49" s="78">
        <f>+'Cash-Flow-2015-Leva'!G49/1000</f>
        <v>31342.319</v>
      </c>
      <c r="H49" s="78">
        <f>+'Cash-Flow-2015-Leva'!H49/1000</f>
        <v>30143.521</v>
      </c>
      <c r="I49" s="7"/>
      <c r="J49" s="78">
        <f>+'Cash-Flow-2015-Leva'!J49/1000</f>
        <v>-150</v>
      </c>
      <c r="K49" s="7"/>
      <c r="L49" s="167">
        <f t="shared" si="2"/>
        <v>37270.515</v>
      </c>
      <c r="M49" s="135"/>
      <c r="N49" s="72"/>
      <c r="O49" s="72"/>
      <c r="P49" s="332"/>
      <c r="Q49" s="120"/>
      <c r="R49" s="120"/>
      <c r="S49" s="60"/>
      <c r="T49" s="60"/>
      <c r="U49" s="60"/>
      <c r="V49" s="60"/>
      <c r="W49" s="60"/>
      <c r="X49" s="60"/>
      <c r="Y49" s="61"/>
      <c r="Z49" s="60"/>
      <c r="AA49" s="60"/>
    </row>
    <row r="50" spans="1:27" s="5" customFormat="1" ht="15.75">
      <c r="A50" s="443">
        <v>145</v>
      </c>
      <c r="B50" s="184" t="s">
        <v>63</v>
      </c>
      <c r="C50" s="7"/>
      <c r="D50" s="80">
        <f>+'Cash-Flow-2015-Leva'!D50/1000</f>
        <v>8237.994</v>
      </c>
      <c r="E50" s="80">
        <f>+'Cash-Flow-2015-Leva'!E50/1000</f>
        <v>8165.049</v>
      </c>
      <c r="F50" s="7"/>
      <c r="G50" s="80">
        <f>+'Cash-Flow-2015-Leva'!G50/1000</f>
        <v>-15.049</v>
      </c>
      <c r="H50" s="80">
        <f>+'Cash-Flow-2015-Leva'!H50/1000</f>
        <v>-15.049</v>
      </c>
      <c r="I50" s="7"/>
      <c r="J50" s="80">
        <f>+'Cash-Flow-2015-Leva'!J50/1000</f>
        <v>-150</v>
      </c>
      <c r="K50" s="7"/>
      <c r="L50" s="168">
        <f t="shared" si="2"/>
        <v>8000</v>
      </c>
      <c r="M50" s="135"/>
      <c r="N50" s="72"/>
      <c r="O50" s="72"/>
      <c r="P50" s="332"/>
      <c r="Q50" s="120"/>
      <c r="R50" s="120"/>
      <c r="S50" s="60"/>
      <c r="T50" s="60"/>
      <c r="U50" s="60"/>
      <c r="V50" s="60"/>
      <c r="W50" s="60"/>
      <c r="X50" s="60"/>
      <c r="Y50" s="61"/>
      <c r="Z50" s="60"/>
      <c r="AA50" s="60"/>
    </row>
    <row r="51" spans="1:27" s="5" customFormat="1" ht="15.75">
      <c r="A51" s="443">
        <v>150</v>
      </c>
      <c r="B51" s="185" t="s">
        <v>65</v>
      </c>
      <c r="C51" s="7"/>
      <c r="D51" s="82">
        <f>+'Cash-Flow-2015-Leva'!D51/1000</f>
        <v>0</v>
      </c>
      <c r="E51" s="82">
        <f>+'Cash-Flow-2015-Leva'!E51/1000</f>
        <v>0</v>
      </c>
      <c r="F51" s="7"/>
      <c r="G51" s="82">
        <f>+'Cash-Flow-2015-Leva'!G51/1000</f>
        <v>0</v>
      </c>
      <c r="H51" s="82">
        <f>+'Cash-Flow-2015-Leva'!H51/1000</f>
        <v>0</v>
      </c>
      <c r="I51" s="7"/>
      <c r="J51" s="82">
        <f>+'Cash-Flow-2015-Leva'!J51/1000</f>
        <v>0</v>
      </c>
      <c r="K51" s="7"/>
      <c r="L51" s="169">
        <f t="shared" si="2"/>
        <v>0</v>
      </c>
      <c r="M51" s="135"/>
      <c r="N51" s="72"/>
      <c r="O51" s="72"/>
      <c r="P51" s="332"/>
      <c r="Q51" s="120"/>
      <c r="R51" s="120"/>
      <c r="S51" s="60"/>
      <c r="T51" s="60"/>
      <c r="U51" s="60"/>
      <c r="V51" s="60"/>
      <c r="W51" s="60"/>
      <c r="X51" s="60"/>
      <c r="Y51" s="61"/>
      <c r="Z51" s="60"/>
      <c r="AA51" s="60"/>
    </row>
    <row r="52" spans="1:27" s="5" customFormat="1" ht="15.75" customHeight="1" hidden="1">
      <c r="A52" s="443">
        <v>160</v>
      </c>
      <c r="B52" s="202"/>
      <c r="C52" s="7"/>
      <c r="D52" s="76">
        <f>+'Cash-Flow-2015-Leva'!D52/1000</f>
        <v>0</v>
      </c>
      <c r="E52" s="76">
        <f>+'Cash-Flow-2015-Leva'!E52/1000</f>
        <v>0</v>
      </c>
      <c r="F52" s="7"/>
      <c r="G52" s="76">
        <f>+'Cash-Flow-2015-Leva'!G52/1000</f>
        <v>0</v>
      </c>
      <c r="H52" s="76">
        <f>+'Cash-Flow-2015-Leva'!H52/1000</f>
        <v>0</v>
      </c>
      <c r="I52" s="7"/>
      <c r="J52" s="76">
        <f>+'Cash-Flow-2015-Leva'!J52/1000</f>
        <v>0</v>
      </c>
      <c r="K52" s="7"/>
      <c r="L52" s="166">
        <f t="shared" si="2"/>
        <v>0</v>
      </c>
      <c r="M52" s="135"/>
      <c r="N52" s="72"/>
      <c r="O52" s="72"/>
      <c r="P52" s="332"/>
      <c r="Q52" s="120"/>
      <c r="R52" s="120"/>
      <c r="S52" s="60"/>
      <c r="T52" s="60"/>
      <c r="U52" s="60"/>
      <c r="V52" s="60"/>
      <c r="W52" s="60"/>
      <c r="X52" s="60"/>
      <c r="Y52" s="61"/>
      <c r="Z52" s="60"/>
      <c r="AA52" s="60"/>
    </row>
    <row r="53" spans="1:27" s="5" customFormat="1" ht="15.75">
      <c r="A53" s="443">
        <v>162</v>
      </c>
      <c r="B53" s="203" t="s">
        <v>66</v>
      </c>
      <c r="C53" s="7"/>
      <c r="D53" s="56">
        <f>+'Cash-Flow-2015-Leva'!D53/1000</f>
        <v>0</v>
      </c>
      <c r="E53" s="56">
        <f>+'Cash-Flow-2015-Leva'!E53/1000</f>
        <v>0</v>
      </c>
      <c r="F53" s="7"/>
      <c r="G53" s="56">
        <f>+'Cash-Flow-2015-Leva'!G53/1000</f>
        <v>0</v>
      </c>
      <c r="H53" s="56">
        <f>+'Cash-Flow-2015-Leva'!H53/1000</f>
        <v>0</v>
      </c>
      <c r="I53" s="7"/>
      <c r="J53" s="56">
        <f>+'Cash-Flow-2015-Leva'!J53/1000</f>
        <v>0</v>
      </c>
      <c r="K53" s="7"/>
      <c r="L53" s="159">
        <f t="shared" si="2"/>
        <v>0</v>
      </c>
      <c r="M53" s="84"/>
      <c r="N53" s="84"/>
      <c r="O53" s="84"/>
      <c r="P53" s="332"/>
      <c r="Q53" s="120"/>
      <c r="R53" s="120"/>
      <c r="S53" s="60"/>
      <c r="T53" s="60"/>
      <c r="U53" s="60"/>
      <c r="V53" s="60"/>
      <c r="W53" s="60"/>
      <c r="X53" s="60"/>
      <c r="Y53" s="61"/>
      <c r="Z53" s="60"/>
      <c r="AA53" s="60"/>
    </row>
    <row r="54" spans="1:27" s="5" customFormat="1" ht="19.5" thickBot="1">
      <c r="A54" s="443">
        <v>165</v>
      </c>
      <c r="B54" s="204" t="s">
        <v>68</v>
      </c>
      <c r="C54" s="7"/>
      <c r="D54" s="85">
        <f>+'Cash-Flow-2015-Leva'!D54/1000</f>
        <v>0</v>
      </c>
      <c r="E54" s="85">
        <f>+'Cash-Flow-2015-Leva'!E54/1000</f>
        <v>0</v>
      </c>
      <c r="F54" s="7"/>
      <c r="G54" s="85">
        <f>+'Cash-Flow-2015-Leva'!G54/1000</f>
        <v>0</v>
      </c>
      <c r="H54" s="85">
        <f>+'Cash-Flow-2015-Leva'!H54/1000</f>
        <v>0</v>
      </c>
      <c r="I54" s="7"/>
      <c r="J54" s="85">
        <f>+'Cash-Flow-2015-Leva'!J54/1000</f>
        <v>0</v>
      </c>
      <c r="K54" s="7"/>
      <c r="L54" s="170">
        <f t="shared" si="2"/>
        <v>0</v>
      </c>
      <c r="M54" s="86"/>
      <c r="N54" s="86"/>
      <c r="O54" s="86"/>
      <c r="P54" s="332"/>
      <c r="Q54" s="120"/>
      <c r="R54" s="120"/>
      <c r="S54" s="60"/>
      <c r="T54" s="60"/>
      <c r="U54" s="60"/>
      <c r="V54" s="60"/>
      <c r="W54" s="60"/>
      <c r="X54" s="60"/>
      <c r="Y54" s="61"/>
      <c r="Z54" s="60"/>
      <c r="AA54" s="60"/>
    </row>
    <row r="55" spans="1:27" s="5" customFormat="1" ht="20.25" thickBot="1" thickTop="1">
      <c r="A55" s="443">
        <v>175</v>
      </c>
      <c r="B55" s="205" t="s">
        <v>70</v>
      </c>
      <c r="C55" s="7"/>
      <c r="D55" s="88">
        <f>+D15-D31+D47-D54</f>
        <v>6272.212000000001</v>
      </c>
      <c r="E55" s="88">
        <f>+E15-E31+E47-E54</f>
        <v>7194.397</v>
      </c>
      <c r="F55" s="7"/>
      <c r="G55" s="88">
        <f>+G15-G31+G47-G54</f>
        <v>-15920.963</v>
      </c>
      <c r="H55" s="88">
        <f>+H15-H31+H47-H54</f>
        <v>-15656.767</v>
      </c>
      <c r="I55" s="7"/>
      <c r="J55" s="88">
        <f>+J15-J31+J47-J54</f>
        <v>-145.097</v>
      </c>
      <c r="K55" s="7"/>
      <c r="L55" s="171">
        <f>+L15-L31+L47-L54</f>
        <v>-8607.466999999997</v>
      </c>
      <c r="M55" s="112">
        <f>+M15-M31+M47</f>
        <v>0</v>
      </c>
      <c r="N55" s="23">
        <f>+N15-N31+N47</f>
        <v>0</v>
      </c>
      <c r="O55" s="23">
        <f>+O15-O31+O47</f>
        <v>0</v>
      </c>
      <c r="P55" s="332"/>
      <c r="Q55" s="120"/>
      <c r="R55" s="120"/>
      <c r="S55" s="60"/>
      <c r="T55" s="60"/>
      <c r="U55" s="60"/>
      <c r="V55" s="60"/>
      <c r="W55" s="60"/>
      <c r="X55" s="60"/>
      <c r="Y55" s="61"/>
      <c r="Z55" s="60"/>
      <c r="AA55" s="60"/>
    </row>
    <row r="56" spans="1:27" s="5" customFormat="1" ht="12" customHeight="1" hidden="1">
      <c r="A56" s="443">
        <v>180</v>
      </c>
      <c r="B56" s="206" t="str">
        <f>+IF(+SUM(D56:L56)=0,0,"Контрола: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56" s="7"/>
      <c r="D56" s="90">
        <f>+D55+D57</f>
        <v>0</v>
      </c>
      <c r="E56" s="90">
        <f>+E55+E57</f>
        <v>0</v>
      </c>
      <c r="F56" s="7"/>
      <c r="G56" s="90">
        <f>+G55+G57</f>
        <v>199.3869999999988</v>
      </c>
      <c r="H56" s="90">
        <f>+H55+H57</f>
        <v>0</v>
      </c>
      <c r="I56" s="7"/>
      <c r="J56" s="90">
        <f>+J55+J57</f>
        <v>0</v>
      </c>
      <c r="K56" s="7"/>
      <c r="L56" s="90">
        <f>+L55+L57</f>
        <v>0</v>
      </c>
      <c r="M56" s="135" t="e">
        <f>+M55+M57</f>
        <v>#REF!</v>
      </c>
      <c r="N56" s="72" t="e">
        <f>+N55+N57</f>
        <v>#REF!</v>
      </c>
      <c r="O56" s="72" t="e">
        <f>+O55+O57</f>
        <v>#REF!</v>
      </c>
      <c r="P56" s="332"/>
      <c r="Q56" s="120"/>
      <c r="R56" s="120"/>
      <c r="S56" s="60"/>
      <c r="T56" s="60"/>
      <c r="U56" s="60"/>
      <c r="V56" s="60"/>
      <c r="W56" s="60"/>
      <c r="X56" s="60"/>
      <c r="Y56" s="61"/>
      <c r="Z56" s="60"/>
      <c r="AA56" s="60"/>
    </row>
    <row r="57" spans="1:27" s="5" customFormat="1" ht="19.5" thickBot="1">
      <c r="A57" s="443">
        <v>185</v>
      </c>
      <c r="B57" s="182" t="s">
        <v>71</v>
      </c>
      <c r="C57" s="7"/>
      <c r="D57" s="91">
        <f>SUM(+D59+D67+D68+D75+D76+D77+D80+D81+D82+D83+D84+D85+D86)</f>
        <v>-6272.2119999999995</v>
      </c>
      <c r="E57" s="91">
        <f>SUM(+E59+E67+E68+E75+E76+E77+E80+E81+E82+E83+E84+E85+E86)</f>
        <v>-7194.397</v>
      </c>
      <c r="F57" s="7"/>
      <c r="G57" s="91">
        <f>SUM(+G59+G67+G68+G75+G76+G77+G80+G81+G82+G83+G84+G85+G86)</f>
        <v>16120.349999999999</v>
      </c>
      <c r="H57" s="91">
        <f>SUM(+H59+H67+H68+H75+H76+H77+H80+H81+H82+H83+H84+H85+H86)</f>
        <v>15656.766999999998</v>
      </c>
      <c r="I57" s="7"/>
      <c r="J57" s="91">
        <f>SUM(+J59+J67+J68+J75+J76+J77+J80+J81+J82+J83+J84+J85+J86)</f>
        <v>145.0970000000001</v>
      </c>
      <c r="K57" s="7"/>
      <c r="L57" s="172">
        <f>SUM(+L59+L67+L68+L75+L76+L77+L80+L81+L82+L83+L84+L85+L86)</f>
        <v>8607.467</v>
      </c>
      <c r="M57" s="136" t="e">
        <f>SUM(+M59+M67+M68+M75+M76+M77+M80+M81+M82+M83+M84+M85+M86)</f>
        <v>#REF!</v>
      </c>
      <c r="N57" s="92" t="e">
        <f>SUM(+N59+N67+N68+N75+N76+N77+N80+N81+N82+N83+N84+N85+N86)</f>
        <v>#REF!</v>
      </c>
      <c r="O57" s="92" t="e">
        <f>SUM(+O59+O67+O68+O75+O76+O77+O80+O81+O82+O83+O84+O86+O87)</f>
        <v>#REF!</v>
      </c>
      <c r="P57" s="332"/>
      <c r="Q57" s="120"/>
      <c r="R57" s="120"/>
      <c r="S57" s="60"/>
      <c r="T57" s="60"/>
      <c r="U57" s="60"/>
      <c r="V57" s="60"/>
      <c r="W57" s="60"/>
      <c r="X57" s="60"/>
      <c r="Y57" s="61"/>
      <c r="Z57" s="60"/>
      <c r="AA57" s="60"/>
    </row>
    <row r="58" spans="1:27" s="5" customFormat="1" ht="16.5" hidden="1" thickTop="1">
      <c r="A58" s="443">
        <v>190</v>
      </c>
      <c r="B58" s="207"/>
      <c r="C58" s="7"/>
      <c r="D58" s="94"/>
      <c r="E58" s="95" t="e">
        <f>+#REF!+#REF!+#REF!+#REF!</f>
        <v>#REF!</v>
      </c>
      <c r="F58" s="7"/>
      <c r="G58" s="94"/>
      <c r="H58" s="95" t="e">
        <f>+#REF!+#REF!+#REF!+#REF!</f>
        <v>#REF!</v>
      </c>
      <c r="I58" s="7"/>
      <c r="J58" s="95" t="e">
        <f>+#REF!+#REF!+#REF!+#REF!</f>
        <v>#REF!</v>
      </c>
      <c r="K58" s="7"/>
      <c r="L58" s="173" t="e">
        <f>+#REF!+#REF!+#REF!+#REF!</f>
        <v>#REF!</v>
      </c>
      <c r="M58" s="137"/>
      <c r="N58" s="96"/>
      <c r="O58" s="96"/>
      <c r="P58" s="332"/>
      <c r="Q58" s="120"/>
      <c r="R58" s="120"/>
      <c r="S58" s="60"/>
      <c r="T58" s="60"/>
      <c r="U58" s="60"/>
      <c r="V58" s="60"/>
      <c r="W58" s="60"/>
      <c r="X58" s="60"/>
      <c r="Y58" s="61"/>
      <c r="Z58" s="60"/>
      <c r="AA58" s="60"/>
    </row>
    <row r="59" spans="1:27" s="5" customFormat="1" ht="16.5" thickTop="1">
      <c r="A59" s="443">
        <v>195</v>
      </c>
      <c r="B59" s="198" t="s">
        <v>72</v>
      </c>
      <c r="C59" s="7"/>
      <c r="D59" s="80">
        <f>SUM(D60:D66)</f>
        <v>0</v>
      </c>
      <c r="E59" s="80">
        <f>SUM(E60:E66)</f>
        <v>0</v>
      </c>
      <c r="F59" s="7"/>
      <c r="G59" s="80">
        <f>SUM(G60:G66)</f>
        <v>0</v>
      </c>
      <c r="H59" s="80">
        <f>SUM(H60:H66)</f>
        <v>0</v>
      </c>
      <c r="I59" s="7"/>
      <c r="J59" s="80">
        <f>SUM(J60:J66)</f>
        <v>0</v>
      </c>
      <c r="K59" s="7"/>
      <c r="L59" s="168">
        <f>SUM(L60:L66)</f>
        <v>0</v>
      </c>
      <c r="M59" s="138" t="e">
        <f>SUM(M60:M66)</f>
        <v>#REF!</v>
      </c>
      <c r="N59" s="98" t="e">
        <f>SUM(N60:N66)</f>
        <v>#REF!</v>
      </c>
      <c r="O59" s="98" t="e">
        <f>SUM(O60:O66)</f>
        <v>#REF!</v>
      </c>
      <c r="P59" s="332"/>
      <c r="Q59" s="120"/>
      <c r="R59" s="120"/>
      <c r="S59" s="60"/>
      <c r="T59" s="60"/>
      <c r="U59" s="60"/>
      <c r="V59" s="60"/>
      <c r="W59" s="60"/>
      <c r="X59" s="60"/>
      <c r="Y59" s="61"/>
      <c r="Z59" s="60"/>
      <c r="AA59" s="60"/>
    </row>
    <row r="60" spans="1:27" s="5" customFormat="1" ht="15.75">
      <c r="A60" s="443">
        <v>200</v>
      </c>
      <c r="B60" s="208" t="s">
        <v>74</v>
      </c>
      <c r="C60" s="7"/>
      <c r="D60" s="99">
        <f>+'Cash-Flow-2015-Leva'!D60/1000</f>
        <v>0</v>
      </c>
      <c r="E60" s="99">
        <f>+'Cash-Flow-2015-Leva'!E60/1000</f>
        <v>0</v>
      </c>
      <c r="F60" s="7"/>
      <c r="G60" s="99">
        <f>+'Cash-Flow-2015-Leva'!G60/1000</f>
        <v>0</v>
      </c>
      <c r="H60" s="99">
        <f>+'Cash-Flow-2015-Leva'!H60/1000</f>
        <v>0</v>
      </c>
      <c r="I60" s="7"/>
      <c r="J60" s="99">
        <f>+'Cash-Flow-2015-Leva'!J60/1000</f>
        <v>0</v>
      </c>
      <c r="K60" s="7"/>
      <c r="L60" s="174">
        <f aca="true" t="shared" si="3" ref="L60:L67">+E60+H60+J60</f>
        <v>0</v>
      </c>
      <c r="M60" s="139" t="e">
        <v>#REF!</v>
      </c>
      <c r="N60" s="100" t="e">
        <v>#REF!</v>
      </c>
      <c r="O60" s="100" t="e">
        <v>#REF!</v>
      </c>
      <c r="P60" s="332"/>
      <c r="Q60" s="120"/>
      <c r="R60" s="120"/>
      <c r="S60" s="60"/>
      <c r="T60" s="60"/>
      <c r="U60" s="60"/>
      <c r="V60" s="60"/>
      <c r="W60" s="60"/>
      <c r="X60" s="60"/>
      <c r="Y60" s="61"/>
      <c r="Z60" s="60"/>
      <c r="AA60" s="60"/>
    </row>
    <row r="61" spans="1:27" s="5" customFormat="1" ht="15.75">
      <c r="A61" s="443">
        <v>205</v>
      </c>
      <c r="B61" s="209" t="s">
        <v>75</v>
      </c>
      <c r="C61" s="7"/>
      <c r="D61" s="102">
        <f>+'Cash-Flow-2015-Leva'!D61/1000</f>
        <v>0</v>
      </c>
      <c r="E61" s="102">
        <f>+'Cash-Flow-2015-Leva'!E61/1000</f>
        <v>0</v>
      </c>
      <c r="F61" s="7"/>
      <c r="G61" s="102">
        <f>+'Cash-Flow-2015-Leva'!G61/1000</f>
        <v>0</v>
      </c>
      <c r="H61" s="102">
        <f>+'Cash-Flow-2015-Leva'!H61/1000</f>
        <v>0</v>
      </c>
      <c r="I61" s="7"/>
      <c r="J61" s="102">
        <f>+'Cash-Flow-2015-Leva'!J61/1000</f>
        <v>0</v>
      </c>
      <c r="K61" s="7"/>
      <c r="L61" s="175">
        <f t="shared" si="3"/>
        <v>0</v>
      </c>
      <c r="M61" s="139" t="e">
        <v>#REF!</v>
      </c>
      <c r="N61" s="100" t="e">
        <v>#REF!</v>
      </c>
      <c r="O61" s="100" t="e">
        <v>#REF!</v>
      </c>
      <c r="P61" s="332"/>
      <c r="Q61" s="120"/>
      <c r="R61" s="120"/>
      <c r="S61" s="60"/>
      <c r="T61" s="60"/>
      <c r="U61" s="60"/>
      <c r="V61" s="60"/>
      <c r="W61" s="60"/>
      <c r="X61" s="60"/>
      <c r="Y61" s="61"/>
      <c r="Z61" s="60"/>
      <c r="AA61" s="60"/>
    </row>
    <row r="62" spans="1:27" s="5" customFormat="1" ht="15.75">
      <c r="A62" s="443">
        <v>210</v>
      </c>
      <c r="B62" s="209" t="s">
        <v>158</v>
      </c>
      <c r="C62" s="7"/>
      <c r="D62" s="102">
        <f>+'Cash-Flow-2015-Leva'!D62/1000</f>
        <v>0</v>
      </c>
      <c r="E62" s="102">
        <f>+'Cash-Flow-2015-Leva'!E62/1000</f>
        <v>0</v>
      </c>
      <c r="F62" s="7"/>
      <c r="G62" s="102">
        <f>+'Cash-Flow-2015-Leva'!G62/1000</f>
        <v>0</v>
      </c>
      <c r="H62" s="102">
        <f>+'Cash-Flow-2015-Leva'!H62/1000</f>
        <v>0</v>
      </c>
      <c r="I62" s="7"/>
      <c r="J62" s="102">
        <f>+'Cash-Flow-2015-Leva'!J62/1000</f>
        <v>0</v>
      </c>
      <c r="K62" s="7"/>
      <c r="L62" s="175">
        <f t="shared" si="3"/>
        <v>0</v>
      </c>
      <c r="M62" s="139" t="e">
        <v>#REF!</v>
      </c>
      <c r="N62" s="100" t="e">
        <v>#REF!</v>
      </c>
      <c r="O62" s="100" t="e">
        <v>#REF!</v>
      </c>
      <c r="P62" s="332"/>
      <c r="Q62" s="120"/>
      <c r="R62" s="120"/>
      <c r="S62" s="60"/>
      <c r="T62" s="60"/>
      <c r="U62" s="60"/>
      <c r="V62" s="60"/>
      <c r="W62" s="60"/>
      <c r="X62" s="60"/>
      <c r="Y62" s="61"/>
      <c r="Z62" s="60"/>
      <c r="AA62" s="60"/>
    </row>
    <row r="63" spans="1:27" s="5" customFormat="1" ht="15.75">
      <c r="A63" s="443">
        <v>215</v>
      </c>
      <c r="B63" s="209" t="s">
        <v>78</v>
      </c>
      <c r="C63" s="7"/>
      <c r="D63" s="102">
        <f>+'Cash-Flow-2015-Leva'!D63/1000</f>
        <v>0</v>
      </c>
      <c r="E63" s="102">
        <f>+'Cash-Flow-2015-Leva'!E63/1000</f>
        <v>0</v>
      </c>
      <c r="F63" s="7"/>
      <c r="G63" s="102">
        <f>+'Cash-Flow-2015-Leva'!G63/1000</f>
        <v>0</v>
      </c>
      <c r="H63" s="102">
        <f>+'Cash-Flow-2015-Leva'!H63/1000</f>
        <v>0</v>
      </c>
      <c r="I63" s="7"/>
      <c r="J63" s="102">
        <f>+'Cash-Flow-2015-Leva'!J63/1000</f>
        <v>0</v>
      </c>
      <c r="K63" s="7"/>
      <c r="L63" s="175">
        <f t="shared" si="3"/>
        <v>0</v>
      </c>
      <c r="M63" s="139" t="e">
        <v>#REF!</v>
      </c>
      <c r="N63" s="100" t="e">
        <v>#REF!</v>
      </c>
      <c r="O63" s="100" t="e">
        <v>#REF!</v>
      </c>
      <c r="P63" s="332"/>
      <c r="Q63" s="120"/>
      <c r="R63" s="120"/>
      <c r="S63" s="60"/>
      <c r="T63" s="60"/>
      <c r="U63" s="60"/>
      <c r="V63" s="60"/>
      <c r="W63" s="60"/>
      <c r="X63" s="60"/>
      <c r="Y63" s="61"/>
      <c r="Z63" s="60"/>
      <c r="AA63" s="60"/>
    </row>
    <row r="64" spans="1:27" s="5" customFormat="1" ht="15.75">
      <c r="A64" s="443">
        <v>220</v>
      </c>
      <c r="B64" s="209" t="s">
        <v>157</v>
      </c>
      <c r="C64" s="7"/>
      <c r="D64" s="102">
        <f>+'Cash-Flow-2015-Leva'!D64/1000</f>
        <v>0</v>
      </c>
      <c r="E64" s="102">
        <f>+'Cash-Flow-2015-Leva'!E64/1000</f>
        <v>0</v>
      </c>
      <c r="F64" s="7"/>
      <c r="G64" s="102">
        <f>+'Cash-Flow-2015-Leva'!G64/1000</f>
        <v>0</v>
      </c>
      <c r="H64" s="102">
        <f>+'Cash-Flow-2015-Leva'!H64/1000</f>
        <v>0</v>
      </c>
      <c r="I64" s="7"/>
      <c r="J64" s="102">
        <f>+'Cash-Flow-2015-Leva'!J64/1000</f>
        <v>0</v>
      </c>
      <c r="K64" s="7"/>
      <c r="L64" s="175">
        <f t="shared" si="3"/>
        <v>0</v>
      </c>
      <c r="M64" s="139" t="e">
        <v>#REF!</v>
      </c>
      <c r="N64" s="100" t="e">
        <v>#REF!</v>
      </c>
      <c r="O64" s="100" t="e">
        <v>#REF!</v>
      </c>
      <c r="P64" s="332"/>
      <c r="Q64" s="120"/>
      <c r="R64" s="120"/>
      <c r="S64" s="60"/>
      <c r="T64" s="60"/>
      <c r="U64" s="60"/>
      <c r="V64" s="60"/>
      <c r="W64" s="60"/>
      <c r="X64" s="60"/>
      <c r="Y64" s="61"/>
      <c r="Z64" s="60"/>
      <c r="AA64" s="60"/>
    </row>
    <row r="65" spans="1:27" s="5" customFormat="1" ht="15.75">
      <c r="A65" s="443">
        <v>230</v>
      </c>
      <c r="B65" s="210" t="s">
        <v>159</v>
      </c>
      <c r="C65" s="7"/>
      <c r="D65" s="102">
        <f>+'Cash-Flow-2015-Leva'!D65/1000</f>
        <v>0</v>
      </c>
      <c r="E65" s="102">
        <f>+'Cash-Flow-2015-Leva'!E65/1000</f>
        <v>0</v>
      </c>
      <c r="F65" s="7"/>
      <c r="G65" s="102">
        <f>+'Cash-Flow-2015-Leva'!G65/1000</f>
        <v>0</v>
      </c>
      <c r="H65" s="102">
        <f>+'Cash-Flow-2015-Leva'!H65/1000</f>
        <v>0</v>
      </c>
      <c r="I65" s="7"/>
      <c r="J65" s="102">
        <f>+'Cash-Flow-2015-Leva'!J65/1000</f>
        <v>0</v>
      </c>
      <c r="K65" s="7"/>
      <c r="L65" s="175">
        <f t="shared" si="3"/>
        <v>0</v>
      </c>
      <c r="M65" s="139" t="e">
        <v>#REF!</v>
      </c>
      <c r="N65" s="100" t="e">
        <v>#REF!</v>
      </c>
      <c r="O65" s="100" t="e">
        <v>#REF!</v>
      </c>
      <c r="P65" s="332"/>
      <c r="Q65" s="120"/>
      <c r="R65" s="120"/>
      <c r="S65" s="60"/>
      <c r="T65" s="60"/>
      <c r="U65" s="60"/>
      <c r="V65" s="60"/>
      <c r="W65" s="60"/>
      <c r="X65" s="60"/>
      <c r="Y65" s="61"/>
      <c r="Z65" s="60"/>
      <c r="AA65" s="60"/>
    </row>
    <row r="66" spans="1:27" s="5" customFormat="1" ht="15.75">
      <c r="A66" s="443">
        <v>235</v>
      </c>
      <c r="B66" s="211" t="s">
        <v>109</v>
      </c>
      <c r="C66" s="7"/>
      <c r="D66" s="104">
        <f>+'Cash-Flow-2015-Leva'!D66/1000</f>
        <v>0</v>
      </c>
      <c r="E66" s="104">
        <f>+'Cash-Flow-2015-Leva'!E66/1000</f>
        <v>0</v>
      </c>
      <c r="F66" s="7"/>
      <c r="G66" s="104">
        <f>+'Cash-Flow-2015-Leva'!G66/1000</f>
        <v>0</v>
      </c>
      <c r="H66" s="104">
        <f>+'Cash-Flow-2015-Leva'!H66/1000</f>
        <v>0</v>
      </c>
      <c r="I66" s="7"/>
      <c r="J66" s="104">
        <f>+'Cash-Flow-2015-Leva'!J66/1000</f>
        <v>0</v>
      </c>
      <c r="K66" s="7"/>
      <c r="L66" s="176">
        <f t="shared" si="3"/>
        <v>0</v>
      </c>
      <c r="M66" s="139" t="e">
        <v>#REF!</v>
      </c>
      <c r="N66" s="100" t="e">
        <v>#REF!</v>
      </c>
      <c r="O66" s="100" t="e">
        <v>#REF!</v>
      </c>
      <c r="P66" s="332"/>
      <c r="Q66" s="120"/>
      <c r="R66" s="120"/>
      <c r="S66" s="60"/>
      <c r="T66" s="60"/>
      <c r="U66" s="60"/>
      <c r="V66" s="60"/>
      <c r="W66" s="60"/>
      <c r="X66" s="60"/>
      <c r="Y66" s="61"/>
      <c r="Z66" s="60"/>
      <c r="AA66" s="60"/>
    </row>
    <row r="67" spans="1:27" s="5" customFormat="1" ht="15.75">
      <c r="A67" s="443">
        <v>240</v>
      </c>
      <c r="B67" s="200" t="s">
        <v>160</v>
      </c>
      <c r="C67" s="7"/>
      <c r="D67" s="76">
        <f>+'Cash-Flow-2015-Leva'!D67/1000</f>
        <v>-90</v>
      </c>
      <c r="E67" s="76">
        <f>+'Cash-Flow-2015-Leva'!E67/1000</f>
        <v>-90</v>
      </c>
      <c r="F67" s="7"/>
      <c r="G67" s="76">
        <f>+'Cash-Flow-2015-Leva'!G67/1000</f>
        <v>0</v>
      </c>
      <c r="H67" s="76">
        <f>+'Cash-Flow-2015-Leva'!H67/1000</f>
        <v>0</v>
      </c>
      <c r="I67" s="7"/>
      <c r="J67" s="76">
        <f>+'Cash-Flow-2015-Leva'!J67/1000</f>
        <v>0</v>
      </c>
      <c r="K67" s="7"/>
      <c r="L67" s="166">
        <f t="shared" si="3"/>
        <v>-90</v>
      </c>
      <c r="M67" s="139" t="e">
        <v>#REF!</v>
      </c>
      <c r="N67" s="100" t="e">
        <v>#REF!</v>
      </c>
      <c r="O67" s="100" t="e">
        <v>#REF!</v>
      </c>
      <c r="P67" s="332"/>
      <c r="Q67" s="120"/>
      <c r="R67" s="120"/>
      <c r="S67" s="60"/>
      <c r="T67" s="60"/>
      <c r="U67" s="60"/>
      <c r="V67" s="60"/>
      <c r="W67" s="60"/>
      <c r="X67" s="60"/>
      <c r="Y67" s="61"/>
      <c r="Z67" s="60"/>
      <c r="AA67" s="60"/>
    </row>
    <row r="68" spans="1:27" s="5" customFormat="1" ht="15.75">
      <c r="A68" s="443">
        <v>245</v>
      </c>
      <c r="B68" s="198" t="s">
        <v>81</v>
      </c>
      <c r="C68" s="7"/>
      <c r="D68" s="80">
        <f>SUM(D69:D74)</f>
        <v>0</v>
      </c>
      <c r="E68" s="80">
        <f>SUM(E69:E74)</f>
        <v>0</v>
      </c>
      <c r="F68" s="7"/>
      <c r="G68" s="80">
        <f>SUM(G69:G74)</f>
        <v>0</v>
      </c>
      <c r="H68" s="80">
        <f>SUM(H69:H74)</f>
        <v>0</v>
      </c>
      <c r="I68" s="7"/>
      <c r="J68" s="80">
        <f>SUM(J69:J74)</f>
        <v>0</v>
      </c>
      <c r="K68" s="7"/>
      <c r="L68" s="168">
        <f>SUM(L69:L74)</f>
        <v>0</v>
      </c>
      <c r="M68" s="140">
        <f>SUM(M69:M74)</f>
        <v>0</v>
      </c>
      <c r="N68" s="106">
        <f>SUM(N69:N74)</f>
        <v>0</v>
      </c>
      <c r="O68" s="106">
        <f>SUM(O69:O74)</f>
        <v>0</v>
      </c>
      <c r="P68" s="332"/>
      <c r="Q68" s="120"/>
      <c r="R68" s="120"/>
      <c r="S68" s="60"/>
      <c r="T68" s="60"/>
      <c r="U68" s="60"/>
      <c r="V68" s="60"/>
      <c r="W68" s="60"/>
      <c r="X68" s="60"/>
      <c r="Y68" s="61"/>
      <c r="Z68" s="60"/>
      <c r="AA68" s="60"/>
    </row>
    <row r="69" spans="1:27" s="5" customFormat="1" ht="15.75">
      <c r="A69" s="443">
        <v>250</v>
      </c>
      <c r="B69" s="208" t="s">
        <v>83</v>
      </c>
      <c r="C69" s="7"/>
      <c r="D69" s="99">
        <f>+'Cash-Flow-2015-Leva'!D69/1000</f>
        <v>0</v>
      </c>
      <c r="E69" s="99">
        <f>+'Cash-Flow-2015-Leva'!E69/1000</f>
        <v>0</v>
      </c>
      <c r="F69" s="7"/>
      <c r="G69" s="99">
        <f>+'Cash-Flow-2015-Leva'!G69/1000</f>
        <v>0</v>
      </c>
      <c r="H69" s="99">
        <f>+'Cash-Flow-2015-Leva'!H69/1000</f>
        <v>0</v>
      </c>
      <c r="I69" s="7"/>
      <c r="J69" s="99">
        <f>+'Cash-Flow-2015-Leva'!J69/1000</f>
        <v>0</v>
      </c>
      <c r="K69" s="7"/>
      <c r="L69" s="174">
        <f aca="true" t="shared" si="4" ref="L69:L76">+E69+H69+J69</f>
        <v>0</v>
      </c>
      <c r="M69" s="140"/>
      <c r="N69" s="106"/>
      <c r="O69" s="106"/>
      <c r="P69" s="332"/>
      <c r="Q69" s="120"/>
      <c r="R69" s="120"/>
      <c r="S69" s="60"/>
      <c r="T69" s="60"/>
      <c r="U69" s="60"/>
      <c r="V69" s="60"/>
      <c r="W69" s="60"/>
      <c r="X69" s="60"/>
      <c r="Y69" s="61"/>
      <c r="Z69" s="60"/>
      <c r="AA69" s="60"/>
    </row>
    <row r="70" spans="1:27" s="5" customFormat="1" ht="15.75">
      <c r="A70" s="443">
        <v>260</v>
      </c>
      <c r="B70" s="209" t="s">
        <v>84</v>
      </c>
      <c r="C70" s="7"/>
      <c r="D70" s="102">
        <f>+'Cash-Flow-2015-Leva'!D70/1000</f>
        <v>0</v>
      </c>
      <c r="E70" s="102">
        <f>+'Cash-Flow-2015-Leva'!E70/1000</f>
        <v>0</v>
      </c>
      <c r="F70" s="7"/>
      <c r="G70" s="102">
        <f>+'Cash-Flow-2015-Leva'!G70/1000</f>
        <v>0</v>
      </c>
      <c r="H70" s="102">
        <f>+'Cash-Flow-2015-Leva'!H70/1000</f>
        <v>0</v>
      </c>
      <c r="I70" s="7"/>
      <c r="J70" s="102">
        <f>+'Cash-Flow-2015-Leva'!J70/1000</f>
        <v>0</v>
      </c>
      <c r="K70" s="7"/>
      <c r="L70" s="175">
        <f t="shared" si="4"/>
        <v>0</v>
      </c>
      <c r="M70" s="140"/>
      <c r="N70" s="106"/>
      <c r="O70" s="106"/>
      <c r="P70" s="332"/>
      <c r="Q70" s="120"/>
      <c r="R70" s="120"/>
      <c r="S70" s="60"/>
      <c r="T70" s="60"/>
      <c r="U70" s="60"/>
      <c r="V70" s="60"/>
      <c r="W70" s="60"/>
      <c r="X70" s="60"/>
      <c r="Y70" s="61"/>
      <c r="Z70" s="60"/>
      <c r="AA70" s="60"/>
    </row>
    <row r="71" spans="1:27" s="5" customFormat="1" ht="15.75">
      <c r="A71" s="443">
        <v>265</v>
      </c>
      <c r="B71" s="209" t="s">
        <v>108</v>
      </c>
      <c r="C71" s="7"/>
      <c r="D71" s="102">
        <f>+'Cash-Flow-2015-Leva'!D71/1000</f>
        <v>0</v>
      </c>
      <c r="E71" s="102">
        <f>+'Cash-Flow-2015-Leva'!E71/1000</f>
        <v>0</v>
      </c>
      <c r="F71" s="7"/>
      <c r="G71" s="102">
        <f>+'Cash-Flow-2015-Leva'!G71/1000</f>
        <v>0</v>
      </c>
      <c r="H71" s="102">
        <f>+'Cash-Flow-2015-Leva'!H71/1000</f>
        <v>0</v>
      </c>
      <c r="I71" s="7"/>
      <c r="J71" s="102">
        <f>+'Cash-Flow-2015-Leva'!J71/1000</f>
        <v>0</v>
      </c>
      <c r="K71" s="7"/>
      <c r="L71" s="175">
        <f t="shared" si="4"/>
        <v>0</v>
      </c>
      <c r="M71" s="140"/>
      <c r="N71" s="106"/>
      <c r="O71" s="106"/>
      <c r="P71" s="332"/>
      <c r="Q71" s="120"/>
      <c r="R71" s="120"/>
      <c r="S71" s="60"/>
      <c r="T71" s="60"/>
      <c r="U71" s="60"/>
      <c r="V71" s="60"/>
      <c r="W71" s="60"/>
      <c r="X71" s="60"/>
      <c r="Y71" s="61"/>
      <c r="Z71" s="60"/>
      <c r="AA71" s="60"/>
    </row>
    <row r="72" spans="1:27" s="5" customFormat="1" ht="15.75" customHeight="1" hidden="1">
      <c r="A72" s="443"/>
      <c r="B72" s="209"/>
      <c r="C72" s="7"/>
      <c r="D72" s="102">
        <f>+'Cash-Flow-2015-Leva'!D72/1000</f>
        <v>0</v>
      </c>
      <c r="E72" s="102">
        <f>+'Cash-Flow-2015-Leva'!E72/1000</f>
        <v>0</v>
      </c>
      <c r="F72" s="7"/>
      <c r="G72" s="102">
        <f>+'Cash-Flow-2015-Leva'!G72/1000</f>
        <v>0</v>
      </c>
      <c r="H72" s="102">
        <f>+'Cash-Flow-2015-Leva'!H72/1000</f>
        <v>0</v>
      </c>
      <c r="I72" s="7"/>
      <c r="J72" s="102">
        <f>+'Cash-Flow-2015-Leva'!J72/1000</f>
        <v>0</v>
      </c>
      <c r="K72" s="7"/>
      <c r="L72" s="175">
        <f t="shared" si="4"/>
        <v>0</v>
      </c>
      <c r="M72" s="140"/>
      <c r="N72" s="106"/>
      <c r="O72" s="106"/>
      <c r="P72" s="332"/>
      <c r="Q72" s="120"/>
      <c r="R72" s="120"/>
      <c r="S72" s="60"/>
      <c r="T72" s="60"/>
      <c r="U72" s="60"/>
      <c r="V72" s="60"/>
      <c r="W72" s="60"/>
      <c r="X72" s="60"/>
      <c r="Y72" s="61"/>
      <c r="Z72" s="60"/>
      <c r="AA72" s="60"/>
    </row>
    <row r="73" spans="1:27" s="5" customFormat="1" ht="15.75">
      <c r="A73" s="443">
        <v>270</v>
      </c>
      <c r="B73" s="209" t="s">
        <v>86</v>
      </c>
      <c r="C73" s="7"/>
      <c r="D73" s="102">
        <f>+'Cash-Flow-2015-Leva'!D73/1000</f>
        <v>0</v>
      </c>
      <c r="E73" s="102">
        <f>+'Cash-Flow-2015-Leva'!E73/1000</f>
        <v>0</v>
      </c>
      <c r="F73" s="7"/>
      <c r="G73" s="102">
        <f>+'Cash-Flow-2015-Leva'!G73/1000</f>
        <v>0</v>
      </c>
      <c r="H73" s="102">
        <f>+'Cash-Flow-2015-Leva'!H73/1000</f>
        <v>0</v>
      </c>
      <c r="I73" s="7"/>
      <c r="J73" s="102">
        <f>+'Cash-Flow-2015-Leva'!J73/1000</f>
        <v>0</v>
      </c>
      <c r="K73" s="7"/>
      <c r="L73" s="175">
        <f t="shared" si="4"/>
        <v>0</v>
      </c>
      <c r="M73" s="140"/>
      <c r="N73" s="106"/>
      <c r="O73" s="106"/>
      <c r="P73" s="332"/>
      <c r="Q73" s="120"/>
      <c r="R73" s="120"/>
      <c r="S73" s="60"/>
      <c r="T73" s="60"/>
      <c r="U73" s="60"/>
      <c r="V73" s="60"/>
      <c r="W73" s="60"/>
      <c r="X73" s="60"/>
      <c r="Y73" s="61"/>
      <c r="Z73" s="60"/>
      <c r="AA73" s="60"/>
    </row>
    <row r="74" spans="1:27" s="5" customFormat="1" ht="15.75">
      <c r="A74" s="443">
        <v>275</v>
      </c>
      <c r="B74" s="212" t="s">
        <v>87</v>
      </c>
      <c r="C74" s="7"/>
      <c r="D74" s="104">
        <f>+'Cash-Flow-2015-Leva'!D74/1000</f>
        <v>0</v>
      </c>
      <c r="E74" s="104">
        <f>+'Cash-Flow-2015-Leva'!E74/1000</f>
        <v>0</v>
      </c>
      <c r="F74" s="7"/>
      <c r="G74" s="104">
        <f>+'Cash-Flow-2015-Leva'!G74/1000</f>
        <v>0</v>
      </c>
      <c r="H74" s="104">
        <f>+'Cash-Flow-2015-Leva'!H74/1000</f>
        <v>0</v>
      </c>
      <c r="I74" s="7"/>
      <c r="J74" s="104">
        <f>+'Cash-Flow-2015-Leva'!J74/1000</f>
        <v>0</v>
      </c>
      <c r="K74" s="7"/>
      <c r="L74" s="176">
        <f t="shared" si="4"/>
        <v>0</v>
      </c>
      <c r="M74" s="140"/>
      <c r="N74" s="106"/>
      <c r="O74" s="106"/>
      <c r="P74" s="332"/>
      <c r="Q74" s="120"/>
      <c r="R74" s="120"/>
      <c r="S74" s="60"/>
      <c r="T74" s="60"/>
      <c r="U74" s="60"/>
      <c r="V74" s="60"/>
      <c r="W74" s="60"/>
      <c r="X74" s="60"/>
      <c r="Y74" s="61"/>
      <c r="Z74" s="60"/>
      <c r="AA74" s="60"/>
    </row>
    <row r="75" spans="1:27" s="5" customFormat="1" ht="15.75">
      <c r="A75" s="443">
        <v>280</v>
      </c>
      <c r="B75" s="200" t="s">
        <v>147</v>
      </c>
      <c r="C75" s="7"/>
      <c r="D75" s="76">
        <f>+'Cash-Flow-2015-Leva'!D75/1000</f>
        <v>0</v>
      </c>
      <c r="E75" s="76">
        <f>+'Cash-Flow-2015-Leva'!E75/1000</f>
        <v>0</v>
      </c>
      <c r="F75" s="7"/>
      <c r="G75" s="76">
        <f>+'Cash-Flow-2015-Leva'!G75/1000</f>
        <v>0</v>
      </c>
      <c r="H75" s="76">
        <f>+'Cash-Flow-2015-Leva'!H75/1000</f>
        <v>0</v>
      </c>
      <c r="I75" s="7"/>
      <c r="J75" s="76">
        <f>+'Cash-Flow-2015-Leva'!J75/1000</f>
        <v>0</v>
      </c>
      <c r="K75" s="7"/>
      <c r="L75" s="166">
        <f t="shared" si="4"/>
        <v>0</v>
      </c>
      <c r="M75" s="140"/>
      <c r="N75" s="106"/>
      <c r="O75" s="106"/>
      <c r="P75" s="332"/>
      <c r="Q75" s="120"/>
      <c r="R75" s="120"/>
      <c r="S75" s="60"/>
      <c r="T75" s="60"/>
      <c r="U75" s="60"/>
      <c r="V75" s="60"/>
      <c r="W75" s="60"/>
      <c r="X75" s="60"/>
      <c r="Y75" s="61"/>
      <c r="Z75" s="60"/>
      <c r="AA75" s="60"/>
    </row>
    <row r="76" spans="1:27" s="5" customFormat="1" ht="15.75">
      <c r="A76" s="443">
        <v>285</v>
      </c>
      <c r="B76" s="197" t="s">
        <v>156</v>
      </c>
      <c r="C76" s="7"/>
      <c r="D76" s="78">
        <f>+'Cash-Flow-2015-Leva'!D76/1000</f>
        <v>0</v>
      </c>
      <c r="E76" s="78">
        <f>+'Cash-Flow-2015-Leva'!E76/1000</f>
        <v>0</v>
      </c>
      <c r="F76" s="7"/>
      <c r="G76" s="78">
        <f>+'Cash-Flow-2015-Leva'!G76/1000</f>
        <v>0</v>
      </c>
      <c r="H76" s="78">
        <f>+'Cash-Flow-2015-Leva'!H76/1000</f>
        <v>0</v>
      </c>
      <c r="I76" s="7"/>
      <c r="J76" s="78">
        <f>+'Cash-Flow-2015-Leva'!J76/1000</f>
        <v>0</v>
      </c>
      <c r="K76" s="7"/>
      <c r="L76" s="167">
        <f t="shared" si="4"/>
        <v>0</v>
      </c>
      <c r="M76" s="140"/>
      <c r="N76" s="106"/>
      <c r="O76" s="106"/>
      <c r="P76" s="332"/>
      <c r="Q76" s="120"/>
      <c r="R76" s="120"/>
      <c r="S76" s="60"/>
      <c r="T76" s="60"/>
      <c r="U76" s="60"/>
      <c r="V76" s="60"/>
      <c r="W76" s="60"/>
      <c r="X76" s="60"/>
      <c r="Y76" s="61"/>
      <c r="Z76" s="60"/>
      <c r="AA76" s="60"/>
    </row>
    <row r="77" spans="1:27" s="5" customFormat="1" ht="15.75">
      <c r="A77" s="443">
        <v>290</v>
      </c>
      <c r="B77" s="198" t="s">
        <v>90</v>
      </c>
      <c r="C77" s="7"/>
      <c r="D77" s="80">
        <f>+D78+D79</f>
        <v>-7485.173</v>
      </c>
      <c r="E77" s="80">
        <f>+E78+E79</f>
        <v>-7302.071</v>
      </c>
      <c r="F77" s="7"/>
      <c r="G77" s="80">
        <f>+G78+G79</f>
        <v>8379.963</v>
      </c>
      <c r="H77" s="80">
        <f>+H78+H79</f>
        <v>8115.767</v>
      </c>
      <c r="I77" s="7"/>
      <c r="J77" s="80">
        <f>+J78+J79</f>
        <v>39.296</v>
      </c>
      <c r="K77" s="7"/>
      <c r="L77" s="168">
        <f>+L78+L79</f>
        <v>852.9919999999997</v>
      </c>
      <c r="M77" s="140">
        <f>+M78+M79</f>
        <v>0</v>
      </c>
      <c r="N77" s="106">
        <f>+N78+N79</f>
        <v>0</v>
      </c>
      <c r="O77" s="106">
        <f>+O78+O79</f>
        <v>0</v>
      </c>
      <c r="P77" s="332"/>
      <c r="Q77" s="120"/>
      <c r="R77" s="120"/>
      <c r="S77" s="60"/>
      <c r="T77" s="60"/>
      <c r="U77" s="60"/>
      <c r="V77" s="60"/>
      <c r="W77" s="60"/>
      <c r="X77" s="60"/>
      <c r="Y77" s="61"/>
      <c r="Z77" s="60"/>
      <c r="AA77" s="60"/>
    </row>
    <row r="78" spans="1:27" s="5" customFormat="1" ht="15.75">
      <c r="A78" s="443">
        <v>295</v>
      </c>
      <c r="B78" s="208" t="s">
        <v>148</v>
      </c>
      <c r="C78" s="7"/>
      <c r="D78" s="99">
        <f>+'Cash-Flow-2015-Leva'!D78/1000</f>
        <v>1814.487</v>
      </c>
      <c r="E78" s="99">
        <f>+'Cash-Flow-2015-Leva'!E78/1000</f>
        <v>1141.582</v>
      </c>
      <c r="F78" s="7"/>
      <c r="G78" s="99">
        <f>+'Cash-Flow-2015-Leva'!G78/1000</f>
        <v>0</v>
      </c>
      <c r="H78" s="99">
        <f>+'Cash-Flow-2015-Leva'!H78/1000</f>
        <v>0</v>
      </c>
      <c r="I78" s="7"/>
      <c r="J78" s="99">
        <f>+'Cash-Flow-2015-Leva'!J78/1000</f>
        <v>0</v>
      </c>
      <c r="K78" s="7"/>
      <c r="L78" s="174">
        <f aca="true" t="shared" si="5" ref="L78:L87">+E78+H78+J78</f>
        <v>1141.582</v>
      </c>
      <c r="M78" s="140"/>
      <c r="N78" s="106"/>
      <c r="O78" s="106"/>
      <c r="P78" s="332"/>
      <c r="Q78" s="120"/>
      <c r="R78" s="120"/>
      <c r="S78" s="60"/>
      <c r="T78" s="60"/>
      <c r="U78" s="60"/>
      <c r="V78" s="60"/>
      <c r="W78" s="60"/>
      <c r="X78" s="60"/>
      <c r="Y78" s="61"/>
      <c r="Z78" s="60"/>
      <c r="AA78" s="60"/>
    </row>
    <row r="79" spans="1:27" s="5" customFormat="1" ht="15.75">
      <c r="A79" s="443">
        <v>300</v>
      </c>
      <c r="B79" s="212" t="s">
        <v>93</v>
      </c>
      <c r="C79" s="7"/>
      <c r="D79" s="104">
        <f>+'Cash-Flow-2015-Leva'!D79/1000</f>
        <v>-9299.66</v>
      </c>
      <c r="E79" s="104">
        <f>+'Cash-Flow-2015-Leva'!E79/1000</f>
        <v>-8443.653</v>
      </c>
      <c r="F79" s="7"/>
      <c r="G79" s="104">
        <f>+'Cash-Flow-2015-Leva'!G79/1000</f>
        <v>8379.963</v>
      </c>
      <c r="H79" s="104">
        <f>+'Cash-Flow-2015-Leva'!H79/1000</f>
        <v>8115.767</v>
      </c>
      <c r="I79" s="7"/>
      <c r="J79" s="104">
        <f>+'Cash-Flow-2015-Leva'!J79/1000</f>
        <v>39.296</v>
      </c>
      <c r="K79" s="7"/>
      <c r="L79" s="176">
        <f t="shared" si="5"/>
        <v>-288.59000000000043</v>
      </c>
      <c r="M79" s="140"/>
      <c r="N79" s="106"/>
      <c r="O79" s="106"/>
      <c r="P79" s="332"/>
      <c r="Q79" s="120"/>
      <c r="R79" s="120"/>
      <c r="S79" s="60"/>
      <c r="T79" s="60"/>
      <c r="U79" s="60"/>
      <c r="V79" s="60"/>
      <c r="W79" s="60"/>
      <c r="X79" s="60"/>
      <c r="Y79" s="61"/>
      <c r="Z79" s="60"/>
      <c r="AA79" s="60"/>
    </row>
    <row r="80" spans="1:27" s="5" customFormat="1" ht="15.75">
      <c r="A80" s="443">
        <v>310</v>
      </c>
      <c r="B80" s="200" t="s">
        <v>149</v>
      </c>
      <c r="C80" s="7"/>
      <c r="D80" s="76">
        <f>+'Cash-Flow-2015-Leva'!D80/1000</f>
        <v>0</v>
      </c>
      <c r="E80" s="76">
        <f>+'Cash-Flow-2015-Leva'!E80/1000</f>
        <v>0</v>
      </c>
      <c r="F80" s="7"/>
      <c r="G80" s="76">
        <f>+'Cash-Flow-2015-Leva'!G80/1000</f>
        <v>0</v>
      </c>
      <c r="H80" s="76">
        <f>+'Cash-Flow-2015-Leva'!H80/1000</f>
        <v>0</v>
      </c>
      <c r="I80" s="7"/>
      <c r="J80" s="76">
        <f>+'Cash-Flow-2015-Leva'!J80/1000</f>
        <v>0</v>
      </c>
      <c r="K80" s="7"/>
      <c r="L80" s="166">
        <f t="shared" si="5"/>
        <v>0</v>
      </c>
      <c r="M80" s="140"/>
      <c r="N80" s="106"/>
      <c r="O80" s="106"/>
      <c r="P80" s="332"/>
      <c r="Q80" s="120"/>
      <c r="R80" s="120"/>
      <c r="S80" s="60"/>
      <c r="T80" s="60"/>
      <c r="U80" s="60"/>
      <c r="V80" s="60"/>
      <c r="W80" s="60"/>
      <c r="X80" s="60"/>
      <c r="Y80" s="61"/>
      <c r="Z80" s="60"/>
      <c r="AA80" s="60"/>
    </row>
    <row r="81" spans="1:27" s="5" customFormat="1" ht="15.75">
      <c r="A81" s="443">
        <v>320</v>
      </c>
      <c r="B81" s="197" t="s">
        <v>96</v>
      </c>
      <c r="C81" s="7"/>
      <c r="D81" s="78">
        <f>+'Cash-Flow-2015-Leva'!D81/1000</f>
        <v>1302.961</v>
      </c>
      <c r="E81" s="78">
        <f>+'Cash-Flow-2015-Leva'!E81/1000</f>
        <v>1302.961</v>
      </c>
      <c r="F81" s="7"/>
      <c r="G81" s="78">
        <f>+'Cash-Flow-2015-Leva'!G81/1000</f>
        <v>7740.387</v>
      </c>
      <c r="H81" s="78">
        <f>+'Cash-Flow-2015-Leva'!H81/1000</f>
        <v>7740.387</v>
      </c>
      <c r="I81" s="7"/>
      <c r="J81" s="78">
        <f>+'Cash-Flow-2015-Leva'!J81/1000</f>
        <v>639.51</v>
      </c>
      <c r="K81" s="7"/>
      <c r="L81" s="167">
        <f t="shared" si="5"/>
        <v>9682.858</v>
      </c>
      <c r="M81" s="140"/>
      <c r="N81" s="106"/>
      <c r="O81" s="106"/>
      <c r="P81" s="332"/>
      <c r="Q81" s="120"/>
      <c r="R81" s="120"/>
      <c r="S81" s="60"/>
      <c r="T81" s="60"/>
      <c r="U81" s="60"/>
      <c r="V81" s="60"/>
      <c r="W81" s="60"/>
      <c r="X81" s="60"/>
      <c r="Y81" s="61"/>
      <c r="Z81" s="60"/>
      <c r="AA81" s="60"/>
    </row>
    <row r="82" spans="1:27" s="5" customFormat="1" ht="15.75">
      <c r="A82" s="443">
        <v>330</v>
      </c>
      <c r="B82" s="214" t="s">
        <v>97</v>
      </c>
      <c r="C82" s="7"/>
      <c r="D82" s="45">
        <f>+'Cash-Flow-2015-Leva'!D82/1000</f>
        <v>0</v>
      </c>
      <c r="E82" s="45">
        <f>+'Cash-Flow-2015-Leva'!E82/1000</f>
        <v>-1105.287</v>
      </c>
      <c r="F82" s="7"/>
      <c r="G82" s="45">
        <f>+'Cash-Flow-2015-Leva'!G82/1000</f>
        <v>0</v>
      </c>
      <c r="H82" s="45">
        <f>+'Cash-Flow-2015-Leva'!H82/1000</f>
        <v>-199.387</v>
      </c>
      <c r="I82" s="7"/>
      <c r="J82" s="45">
        <f>+'Cash-Flow-2015-Leva'!J82/1000</f>
        <v>-533.709</v>
      </c>
      <c r="K82" s="7"/>
      <c r="L82" s="155">
        <f t="shared" si="5"/>
        <v>-1838.3829999999998</v>
      </c>
      <c r="M82" s="141"/>
      <c r="N82" s="107"/>
      <c r="O82" s="107"/>
      <c r="P82" s="332"/>
      <c r="Q82" s="120"/>
      <c r="R82" s="120"/>
      <c r="S82" s="60"/>
      <c r="T82" s="60"/>
      <c r="U82" s="60"/>
      <c r="V82" s="60"/>
      <c r="W82" s="60"/>
      <c r="X82" s="60"/>
      <c r="Y82" s="61"/>
      <c r="Z82" s="60"/>
      <c r="AA82" s="60"/>
    </row>
    <row r="83" spans="1:27" s="5" customFormat="1" ht="15.75">
      <c r="A83" s="443">
        <v>335</v>
      </c>
      <c r="B83" s="191" t="s">
        <v>98</v>
      </c>
      <c r="C83" s="7"/>
      <c r="D83" s="45">
        <f>+'Cash-Flow-2015-Leva'!D83/1000</f>
        <v>0</v>
      </c>
      <c r="E83" s="45">
        <f>+'Cash-Flow-2015-Leva'!E83/1000</f>
        <v>0</v>
      </c>
      <c r="F83" s="7"/>
      <c r="G83" s="45">
        <f>+'Cash-Flow-2015-Leva'!G83/1000</f>
        <v>0</v>
      </c>
      <c r="H83" s="45">
        <f>+'Cash-Flow-2015-Leva'!H83/1000</f>
        <v>0</v>
      </c>
      <c r="I83" s="7"/>
      <c r="J83" s="45">
        <f>+'Cash-Flow-2015-Leva'!J83/1000</f>
        <v>0</v>
      </c>
      <c r="K83" s="7"/>
      <c r="L83" s="155">
        <f t="shared" si="5"/>
        <v>0</v>
      </c>
      <c r="M83" s="141"/>
      <c r="N83" s="107"/>
      <c r="O83" s="107"/>
      <c r="P83" s="332"/>
      <c r="Q83" s="120"/>
      <c r="R83" s="120"/>
      <c r="S83" s="60"/>
      <c r="T83" s="60"/>
      <c r="U83" s="60"/>
      <c r="V83" s="60"/>
      <c r="W83" s="60"/>
      <c r="X83" s="60"/>
      <c r="Y83" s="61"/>
      <c r="Z83" s="60"/>
      <c r="AA83" s="60"/>
    </row>
    <row r="84" spans="1:27" s="5" customFormat="1" ht="15.75">
      <c r="A84" s="443">
        <v>340</v>
      </c>
      <c r="B84" s="191" t="s">
        <v>114</v>
      </c>
      <c r="C84" s="7"/>
      <c r="D84" s="45">
        <f>+'Cash-Flow-2015-Leva'!D84/1000</f>
        <v>0</v>
      </c>
      <c r="E84" s="45">
        <f>+'Cash-Flow-2015-Leva'!E84/1000</f>
        <v>0</v>
      </c>
      <c r="F84" s="7"/>
      <c r="G84" s="45">
        <f>+'Cash-Flow-2015-Leva'!G84/1000</f>
        <v>0</v>
      </c>
      <c r="H84" s="45">
        <f>+'Cash-Flow-2015-Leva'!H84/1000</f>
        <v>0</v>
      </c>
      <c r="I84" s="7"/>
      <c r="J84" s="45">
        <f>+'Cash-Flow-2015-Leva'!J84/1000</f>
        <v>0</v>
      </c>
      <c r="K84" s="7"/>
      <c r="L84" s="155">
        <f t="shared" si="5"/>
        <v>0</v>
      </c>
      <c r="M84" s="141"/>
      <c r="N84" s="107"/>
      <c r="O84" s="107"/>
      <c r="P84" s="332"/>
      <c r="Q84" s="120"/>
      <c r="R84" s="120"/>
      <c r="S84" s="60"/>
      <c r="T84" s="60"/>
      <c r="U84" s="60"/>
      <c r="V84" s="60"/>
      <c r="W84" s="60"/>
      <c r="X84" s="60"/>
      <c r="Y84" s="61"/>
      <c r="Z84" s="60"/>
      <c r="AA84" s="60"/>
    </row>
    <row r="85" spans="1:27" s="5" customFormat="1" ht="15.75">
      <c r="A85" s="443">
        <v>345</v>
      </c>
      <c r="B85" s="191" t="s">
        <v>115</v>
      </c>
      <c r="C85" s="7"/>
      <c r="D85" s="45">
        <f>+'Cash-Flow-2015-Leva'!D85/1000</f>
        <v>0</v>
      </c>
      <c r="E85" s="45">
        <f>+'Cash-Flow-2015-Leva'!E85/1000</f>
        <v>0</v>
      </c>
      <c r="F85" s="7"/>
      <c r="G85" s="45">
        <f>+'Cash-Flow-2015-Leva'!G85/1000</f>
        <v>0</v>
      </c>
      <c r="H85" s="45">
        <f>+'Cash-Flow-2015-Leva'!H85/1000</f>
        <v>0</v>
      </c>
      <c r="I85" s="7"/>
      <c r="J85" s="45">
        <f>+'Cash-Flow-2015-Leva'!J85/1000</f>
        <v>0</v>
      </c>
      <c r="K85" s="7"/>
      <c r="L85" s="155">
        <f t="shared" si="5"/>
        <v>0</v>
      </c>
      <c r="M85" s="141"/>
      <c r="N85" s="107"/>
      <c r="O85" s="107"/>
      <c r="P85" s="332"/>
      <c r="Q85" s="120"/>
      <c r="R85" s="120"/>
      <c r="S85" s="60"/>
      <c r="T85" s="60"/>
      <c r="U85" s="60"/>
      <c r="V85" s="60"/>
      <c r="W85" s="60"/>
      <c r="X85" s="60"/>
      <c r="Y85" s="61"/>
      <c r="Z85" s="60"/>
      <c r="AA85" s="60"/>
    </row>
    <row r="86" spans="1:27" s="5" customFormat="1" ht="15.75">
      <c r="A86" s="443">
        <v>350</v>
      </c>
      <c r="B86" s="184" t="s">
        <v>99</v>
      </c>
      <c r="C86" s="7"/>
      <c r="D86" s="28">
        <f>+'Cash-Flow-2015-Leva'!D86/1000+D88</f>
        <v>0</v>
      </c>
      <c r="E86" s="28">
        <f>+'Cash-Flow-2015-Leva'!E86/1000+E88</f>
        <v>0</v>
      </c>
      <c r="F86" s="7"/>
      <c r="G86" s="28">
        <f>+'Cash-Flow-2015-Leva'!G86/1000+G88</f>
        <v>0</v>
      </c>
      <c r="H86" s="28">
        <f>+'Cash-Flow-2015-Leva'!H86/1000+H88</f>
        <v>0</v>
      </c>
      <c r="I86" s="7"/>
      <c r="J86" s="28">
        <f>+'Cash-Flow-2015-Leva'!J86/1000+J88</f>
        <v>0</v>
      </c>
      <c r="K86" s="7"/>
      <c r="L86" s="148">
        <f>+'Cash-Flow-2015-Leva'!L86/1000+L88</f>
        <v>0</v>
      </c>
      <c r="M86" s="141"/>
      <c r="N86" s="107"/>
      <c r="O86" s="107"/>
      <c r="P86" s="332"/>
      <c r="Q86" s="120"/>
      <c r="R86" s="120"/>
      <c r="S86" s="60"/>
      <c r="T86" s="60"/>
      <c r="U86" s="60"/>
      <c r="V86" s="60"/>
      <c r="W86" s="60"/>
      <c r="X86" s="60"/>
      <c r="Y86" s="61"/>
      <c r="Z86" s="60"/>
      <c r="AA86" s="60"/>
    </row>
    <row r="87" spans="1:27" s="5" customFormat="1" ht="16.5" thickBot="1">
      <c r="A87" s="443">
        <v>355</v>
      </c>
      <c r="B87" s="208" t="s">
        <v>101</v>
      </c>
      <c r="C87" s="7"/>
      <c r="D87" s="347">
        <f>+'Cash-Flow-2015-Leva'!D87/1000</f>
        <v>0</v>
      </c>
      <c r="E87" s="347">
        <f>+'Cash-Flow-2015-Leva'!E87/1000</f>
        <v>0</v>
      </c>
      <c r="F87" s="7"/>
      <c r="G87" s="347">
        <f>+'Cash-Flow-2015-Leva'!G87/1000</f>
        <v>0</v>
      </c>
      <c r="H87" s="347">
        <f>+'Cash-Flow-2015-Leva'!H87/1000</f>
        <v>0</v>
      </c>
      <c r="I87" s="325"/>
      <c r="J87" s="347">
        <f>+'Cash-Flow-2015-Leva'!J87/1000</f>
        <v>0</v>
      </c>
      <c r="K87" s="7"/>
      <c r="L87" s="349">
        <f t="shared" si="5"/>
        <v>0</v>
      </c>
      <c r="M87" s="142"/>
      <c r="N87" s="108"/>
      <c r="O87" s="108"/>
      <c r="P87" s="332"/>
      <c r="Q87" s="120"/>
      <c r="R87" s="120"/>
      <c r="S87" s="60"/>
      <c r="T87" s="60"/>
      <c r="U87" s="60"/>
      <c r="V87" s="60"/>
      <c r="W87" s="60"/>
      <c r="X87" s="60"/>
      <c r="Y87" s="61"/>
      <c r="Z87" s="60"/>
      <c r="AA87" s="60"/>
    </row>
    <row r="88" spans="1:27" s="5" customFormat="1" ht="16.5" thickBot="1">
      <c r="A88" s="443">
        <v>360</v>
      </c>
      <c r="B88" s="350" t="s">
        <v>153</v>
      </c>
      <c r="C88" s="7"/>
      <c r="D88" s="351">
        <f>+IF(+'Cash-Flow-2015-Leva'!D55+'Cash-Flow-2015-Leva'!D57=0,-D102,0)</f>
        <v>0</v>
      </c>
      <c r="E88" s="351">
        <f>+IF(+'Cash-Flow-2015-Leva'!E55+'Cash-Flow-2015-Leva'!E57=0,-E102,0)</f>
        <v>0</v>
      </c>
      <c r="F88" s="7"/>
      <c r="G88" s="351">
        <f>+IF(+'Cash-Flow-2015-Leva'!G55+'Cash-Flow-2015-Leva'!G57=0,-G102,0)</f>
        <v>0</v>
      </c>
      <c r="H88" s="351">
        <f>+IF(+'Cash-Flow-2015-Leva'!H55+'Cash-Flow-2015-Leva'!H57=0,-H102,0)</f>
        <v>0</v>
      </c>
      <c r="I88" s="348"/>
      <c r="J88" s="351">
        <f>+IF(+'Cash-Flow-2015-Leva'!J55+'Cash-Flow-2015-Leva'!J57=0,-J102,0)</f>
        <v>0</v>
      </c>
      <c r="K88" s="7"/>
      <c r="L88" s="352">
        <f>+IF(+'Cash-Flow-2015-Leva'!L55+'Cash-Flow-2015-Leva'!L57=0,-L102,0)</f>
        <v>0</v>
      </c>
      <c r="M88" s="142"/>
      <c r="N88" s="108"/>
      <c r="O88" s="108"/>
      <c r="P88" s="332"/>
      <c r="Q88" s="120"/>
      <c r="R88" s="120"/>
      <c r="S88" s="60"/>
      <c r="T88" s="60"/>
      <c r="U88" s="60"/>
      <c r="V88" s="60"/>
      <c r="W88" s="60"/>
      <c r="X88" s="60"/>
      <c r="Y88" s="61"/>
      <c r="Z88" s="60"/>
      <c r="AA88" s="60"/>
    </row>
    <row r="89" spans="1:27" s="5" customFormat="1" ht="17.25" hidden="1" thickBot="1" thickTop="1">
      <c r="A89" s="444"/>
      <c r="B89" s="110" t="s">
        <v>103</v>
      </c>
      <c r="C89" s="7"/>
      <c r="D89" s="111"/>
      <c r="E89" s="111"/>
      <c r="F89" s="7"/>
      <c r="G89" s="111"/>
      <c r="H89" s="111"/>
      <c r="I89" s="7"/>
      <c r="J89" s="111"/>
      <c r="K89" s="7"/>
      <c r="L89" s="111"/>
      <c r="M89" s="23"/>
      <c r="N89" s="23"/>
      <c r="O89" s="23"/>
      <c r="P89" s="271"/>
      <c r="Q89" s="120"/>
      <c r="R89" s="120"/>
      <c r="S89" s="60"/>
      <c r="T89" s="60"/>
      <c r="U89" s="60"/>
      <c r="V89" s="60"/>
      <c r="W89" s="60"/>
      <c r="X89" s="60"/>
      <c r="Y89" s="61"/>
      <c r="Z89" s="60"/>
      <c r="AA89" s="60"/>
    </row>
    <row r="90" spans="1:27" s="5" customFormat="1" ht="17.25" hidden="1" thickBot="1" thickTop="1">
      <c r="A90" s="444"/>
      <c r="B90" s="110" t="s">
        <v>104</v>
      </c>
      <c r="C90" s="7"/>
      <c r="D90" s="111"/>
      <c r="E90" s="111"/>
      <c r="F90" s="7"/>
      <c r="G90" s="111"/>
      <c r="H90" s="111"/>
      <c r="I90" s="7"/>
      <c r="J90" s="111"/>
      <c r="K90" s="7"/>
      <c r="L90" s="111"/>
      <c r="M90" s="112"/>
      <c r="N90" s="112"/>
      <c r="O90" s="112"/>
      <c r="P90" s="271"/>
      <c r="Q90" s="120"/>
      <c r="R90" s="120"/>
      <c r="S90" s="60"/>
      <c r="T90" s="60"/>
      <c r="U90" s="60"/>
      <c r="V90" s="60"/>
      <c r="W90" s="60"/>
      <c r="X90" s="60"/>
      <c r="Y90" s="61"/>
      <c r="Z90" s="60"/>
      <c r="AA90" s="60"/>
    </row>
    <row r="91" spans="1:27" s="5" customFormat="1" ht="17.25" hidden="1" thickBot="1" thickTop="1">
      <c r="A91" s="444"/>
      <c r="B91" s="113" t="s">
        <v>105</v>
      </c>
      <c r="C91" s="7"/>
      <c r="D91" s="111"/>
      <c r="E91" s="111"/>
      <c r="F91" s="7"/>
      <c r="G91" s="111"/>
      <c r="H91" s="111"/>
      <c r="I91" s="7"/>
      <c r="J91" s="111"/>
      <c r="K91" s="7"/>
      <c r="L91" s="111"/>
      <c r="M91" s="112"/>
      <c r="N91" s="112"/>
      <c r="O91" s="112"/>
      <c r="P91" s="271"/>
      <c r="Q91" s="120"/>
      <c r="R91" s="120"/>
      <c r="S91" s="60"/>
      <c r="T91" s="60"/>
      <c r="U91" s="60"/>
      <c r="V91" s="60"/>
      <c r="W91" s="60"/>
      <c r="X91" s="60"/>
      <c r="Y91" s="61"/>
      <c r="Z91" s="60"/>
      <c r="AA91" s="60"/>
    </row>
    <row r="92" spans="1:27" s="5" customFormat="1" ht="17.25" hidden="1" thickBot="1" thickTop="1">
      <c r="A92" s="444"/>
      <c r="B92" s="113"/>
      <c r="C92" s="7"/>
      <c r="D92" s="115"/>
      <c r="E92" s="115"/>
      <c r="F92" s="7"/>
      <c r="G92" s="115"/>
      <c r="H92" s="115"/>
      <c r="I92" s="7"/>
      <c r="J92" s="115"/>
      <c r="K92" s="7"/>
      <c r="L92" s="115"/>
      <c r="M92" s="116"/>
      <c r="N92" s="116"/>
      <c r="O92" s="116"/>
      <c r="P92" s="270"/>
      <c r="Q92" s="120"/>
      <c r="R92" s="120"/>
      <c r="S92" s="60"/>
      <c r="T92" s="60"/>
      <c r="U92" s="60"/>
      <c r="V92" s="60"/>
      <c r="W92" s="60"/>
      <c r="X92" s="60"/>
      <c r="Y92" s="61"/>
      <c r="Z92" s="60"/>
      <c r="AA92" s="60"/>
    </row>
    <row r="93" spans="1:27" s="5" customFormat="1" ht="17.25" hidden="1" thickBot="1" thickTop="1">
      <c r="A93" s="444"/>
      <c r="B93" s="114" t="s">
        <v>106</v>
      </c>
      <c r="C93" s="7"/>
      <c r="D93" s="115"/>
      <c r="E93" s="115"/>
      <c r="F93" s="7"/>
      <c r="G93" s="115"/>
      <c r="H93" s="115"/>
      <c r="I93" s="7"/>
      <c r="J93" s="115"/>
      <c r="K93" s="7"/>
      <c r="L93" s="115"/>
      <c r="M93" s="117"/>
      <c r="N93" s="117"/>
      <c r="O93" s="117"/>
      <c r="P93" s="270"/>
      <c r="Q93" s="120"/>
      <c r="R93" s="120"/>
      <c r="S93" s="60"/>
      <c r="T93" s="60"/>
      <c r="U93" s="60"/>
      <c r="V93" s="60"/>
      <c r="W93" s="60"/>
      <c r="X93" s="60"/>
      <c r="Y93" s="61"/>
      <c r="Z93" s="60"/>
      <c r="AA93" s="60"/>
    </row>
    <row r="94" spans="1:27" s="5" customFormat="1" ht="17.25" hidden="1" thickBot="1" thickTop="1">
      <c r="A94" s="444"/>
      <c r="B94" s="110" t="s">
        <v>104</v>
      </c>
      <c r="C94" s="7"/>
      <c r="D94" s="115"/>
      <c r="E94" s="118"/>
      <c r="F94" s="7"/>
      <c r="G94" s="115"/>
      <c r="H94" s="118"/>
      <c r="I94" s="7"/>
      <c r="J94" s="115"/>
      <c r="K94" s="7"/>
      <c r="L94" s="115"/>
      <c r="M94" s="116"/>
      <c r="N94" s="116"/>
      <c r="O94" s="116"/>
      <c r="P94" s="270"/>
      <c r="Q94" s="120"/>
      <c r="R94" s="120"/>
      <c r="S94" s="60"/>
      <c r="T94" s="60"/>
      <c r="U94" s="60"/>
      <c r="V94" s="60"/>
      <c r="W94" s="60"/>
      <c r="X94" s="60"/>
      <c r="Y94" s="61"/>
      <c r="Z94" s="60"/>
      <c r="AA94" s="60"/>
    </row>
    <row r="95" spans="1:27" s="5" customFormat="1" ht="17.25" hidden="1" thickBot="1" thickTop="1">
      <c r="A95" s="444"/>
      <c r="B95" s="113" t="s">
        <v>105</v>
      </c>
      <c r="C95" s="7"/>
      <c r="D95" s="115"/>
      <c r="E95" s="118"/>
      <c r="F95" s="7"/>
      <c r="G95" s="115"/>
      <c r="H95" s="118"/>
      <c r="I95" s="7"/>
      <c r="J95" s="115"/>
      <c r="K95" s="7"/>
      <c r="L95" s="115"/>
      <c r="M95" s="116"/>
      <c r="N95" s="116"/>
      <c r="O95" s="117"/>
      <c r="P95" s="272"/>
      <c r="Q95" s="120"/>
      <c r="R95" s="120"/>
      <c r="S95" s="60"/>
      <c r="T95" s="60"/>
      <c r="U95" s="60"/>
      <c r="V95" s="60"/>
      <c r="W95" s="60"/>
      <c r="X95" s="60"/>
      <c r="Y95" s="61"/>
      <c r="Z95" s="60"/>
      <c r="AA95" s="60"/>
    </row>
    <row r="96" spans="1:27" s="5" customFormat="1" ht="16.5" customHeight="1" thickTop="1">
      <c r="A96" s="444"/>
      <c r="B96" s="315" t="str">
        <f>+IF(+SUM(D96:L96)=0,0,"Контрола: дефицит/излишък = финансиране с обратен знак (V. + VІ. = 0)")</f>
        <v>Контрола: дефицит/излишък = финансиране с обратен знак (V. + VІ. = 0)</v>
      </c>
      <c r="C96" s="7"/>
      <c r="D96" s="316">
        <f>+ROUND(D55,0)+ROUND(D57,0)</f>
        <v>0</v>
      </c>
      <c r="E96" s="316">
        <f>+ROUND(E55,0)+ROUND(E57,0)</f>
        <v>0</v>
      </c>
      <c r="F96" s="7"/>
      <c r="G96" s="316">
        <f>+ROUND(G55,0)+ROUND(G57,0)</f>
        <v>199</v>
      </c>
      <c r="H96" s="316">
        <f>+ROUND(H55,0)+ROUND(H57,0)</f>
        <v>0</v>
      </c>
      <c r="I96" s="7"/>
      <c r="J96" s="316">
        <f>+ROUND(J55,0)+ROUND(J57,0)</f>
        <v>0</v>
      </c>
      <c r="K96" s="7"/>
      <c r="L96" s="316">
        <f>+ROUND(L55,0)+ROUND(L57,0)</f>
        <v>0</v>
      </c>
      <c r="M96" s="313"/>
      <c r="N96" s="313"/>
      <c r="O96" s="313"/>
      <c r="P96" s="314"/>
      <c r="Q96" s="120"/>
      <c r="R96" s="120"/>
      <c r="S96" s="60"/>
      <c r="T96" s="60"/>
      <c r="U96" s="60"/>
      <c r="V96" s="60"/>
      <c r="W96" s="60"/>
      <c r="X96" s="60"/>
      <c r="Y96" s="61"/>
      <c r="Z96" s="60"/>
      <c r="AA96" s="60"/>
    </row>
    <row r="97" spans="1:27" s="5" customFormat="1" ht="15" customHeight="1">
      <c r="A97" s="444"/>
      <c r="B97" s="317" t="s">
        <v>140</v>
      </c>
      <c r="C97" s="7"/>
      <c r="D97" s="490">
        <f>+'Cash-Flow-2015-Leva'!D97:E97</f>
        <v>0</v>
      </c>
      <c r="E97" s="490"/>
      <c r="F97" s="7"/>
      <c r="G97" s="318"/>
      <c r="H97" s="319"/>
      <c r="I97" s="7"/>
      <c r="J97" s="313"/>
      <c r="K97" s="7"/>
      <c r="L97" s="313"/>
      <c r="M97" s="313"/>
      <c r="N97" s="313"/>
      <c r="O97" s="313"/>
      <c r="P97" s="314"/>
      <c r="Q97" s="120"/>
      <c r="R97" s="120"/>
      <c r="S97" s="60"/>
      <c r="T97" s="60"/>
      <c r="U97" s="60"/>
      <c r="V97" s="60"/>
      <c r="W97" s="60"/>
      <c r="X97" s="60"/>
      <c r="Y97" s="61"/>
      <c r="Z97" s="60"/>
      <c r="AA97" s="60"/>
    </row>
    <row r="98" spans="1:27" s="5" customFormat="1" ht="5.25" customHeight="1">
      <c r="A98" s="444"/>
      <c r="B98" s="320"/>
      <c r="C98" s="7"/>
      <c r="D98" s="321"/>
      <c r="E98" s="300"/>
      <c r="F98" s="7"/>
      <c r="G98" s="321"/>
      <c r="H98" s="300"/>
      <c r="I98" s="7"/>
      <c r="J98" s="321"/>
      <c r="K98" s="7"/>
      <c r="L98" s="321"/>
      <c r="M98" s="313"/>
      <c r="N98" s="313"/>
      <c r="O98" s="313"/>
      <c r="P98" s="314"/>
      <c r="Q98" s="120"/>
      <c r="R98" s="120"/>
      <c r="S98" s="60"/>
      <c r="T98" s="60"/>
      <c r="U98" s="60"/>
      <c r="V98" s="60"/>
      <c r="W98" s="60"/>
      <c r="X98" s="60"/>
      <c r="Y98" s="61"/>
      <c r="Z98" s="60"/>
      <c r="AA98" s="60"/>
    </row>
    <row r="99" spans="1:27" s="5" customFormat="1" ht="18">
      <c r="A99" s="444"/>
      <c r="B99" s="322" t="s">
        <v>138</v>
      </c>
      <c r="C99" s="7"/>
      <c r="D99" s="490">
        <f>+'Cash-Flow-2015-Leva'!D99:E99</f>
        <v>0</v>
      </c>
      <c r="E99" s="490"/>
      <c r="F99" s="7"/>
      <c r="G99" s="323" t="s">
        <v>139</v>
      </c>
      <c r="H99" s="324"/>
      <c r="I99" s="7"/>
      <c r="J99" s="490">
        <f>+'Cash-Flow-2015-Leva'!J99:L99</f>
        <v>0</v>
      </c>
      <c r="K99" s="490"/>
      <c r="L99" s="490"/>
      <c r="M99" s="313"/>
      <c r="N99" s="313"/>
      <c r="O99" s="313"/>
      <c r="P99" s="314"/>
      <c r="Q99" s="120"/>
      <c r="R99" s="120"/>
      <c r="S99" s="60"/>
      <c r="T99" s="60"/>
      <c r="U99" s="60"/>
      <c r="V99" s="60"/>
      <c r="W99" s="60"/>
      <c r="X99" s="60"/>
      <c r="Y99" s="61"/>
      <c r="Z99" s="60"/>
      <c r="AA99" s="60"/>
    </row>
    <row r="100" spans="1:27" s="5" customFormat="1" ht="18" customHeight="1">
      <c r="A100" s="444"/>
      <c r="B100" s="1"/>
      <c r="C100" s="213"/>
      <c r="D100" s="487"/>
      <c r="E100" s="487"/>
      <c r="F100" s="213"/>
      <c r="G100" s="487"/>
      <c r="H100" s="487"/>
      <c r="I100" s="213"/>
      <c r="J100" s="312"/>
      <c r="K100" s="213"/>
      <c r="L100" s="312"/>
      <c r="M100" s="313"/>
      <c r="N100" s="313"/>
      <c r="O100" s="313"/>
      <c r="P100" s="314"/>
      <c r="Q100" s="120"/>
      <c r="R100" s="120"/>
      <c r="S100" s="60"/>
      <c r="T100" s="60"/>
      <c r="U100" s="60"/>
      <c r="V100" s="60"/>
      <c r="W100" s="60"/>
      <c r="X100" s="60"/>
      <c r="Y100" s="61"/>
      <c r="Z100" s="60"/>
      <c r="AA100" s="60"/>
    </row>
    <row r="101" spans="1:25" s="5" customFormat="1" ht="19.5" customHeight="1">
      <c r="A101" s="219"/>
      <c r="B101" s="354" t="s">
        <v>154</v>
      </c>
      <c r="C101" s="229"/>
      <c r="D101" s="346">
        <f>+IF(AND(+(D56-D88)&lt;&gt;0,+'Cash-Flow-2015-Leva'!D55+'Cash-Flow-2015-Leva'!D57=0),+(D56-D88),0)</f>
        <v>0</v>
      </c>
      <c r="E101" s="346">
        <f>+IF(AND(+(E56-E88)&lt;&gt;0,+'Cash-Flow-2015-Leva'!E55+'Cash-Flow-2015-Leva'!E57=0),+(E56-E88),0)</f>
        <v>0</v>
      </c>
      <c r="F101" s="345"/>
      <c r="G101" s="346">
        <f>+IF(AND(+(G56-G88)&lt;&gt;0,+'Cash-Flow-2015-Leva'!G55+'Cash-Flow-2015-Leva'!G57=0),+(G56-G88),0)</f>
        <v>0</v>
      </c>
      <c r="H101" s="346">
        <f>+IF(AND(+(H56-H88)&lt;&gt;0,+'Cash-Flow-2015-Leva'!H55+'Cash-Flow-2015-Leva'!H57=0),+(H56-H88),0)</f>
        <v>0</v>
      </c>
      <c r="I101" s="345"/>
      <c r="J101" s="346">
        <f>+IF(AND(+(J56-J88)&lt;&gt;0,+'Cash-Flow-2015-Leva'!J55+'Cash-Flow-2015-Leva'!J57=0),+(J56-J88),0)</f>
        <v>0</v>
      </c>
      <c r="K101" s="345"/>
      <c r="L101" s="346">
        <f>+IF(AND(+(L56-L88)&lt;&gt;0,+'Cash-Flow-2015-Leva'!L55+'Cash-Flow-2015-Leva'!L57=0),+(L56-L88),0)</f>
        <v>0</v>
      </c>
      <c r="M101" s="345"/>
      <c r="N101" s="345"/>
      <c r="O101" s="345"/>
      <c r="P101" s="274"/>
      <c r="Q101" s="120"/>
      <c r="R101" s="120"/>
      <c r="Y101" s="6"/>
    </row>
    <row r="102" spans="1:25" s="5" customFormat="1" ht="19.5" customHeight="1">
      <c r="A102" s="355" t="s">
        <v>155</v>
      </c>
      <c r="B102" s="353"/>
      <c r="C102" s="353"/>
      <c r="D102" s="408"/>
      <c r="E102" s="409"/>
      <c r="F102" s="410"/>
      <c r="G102" s="409"/>
      <c r="H102" s="409"/>
      <c r="I102" s="410"/>
      <c r="J102" s="409"/>
      <c r="K102" s="410"/>
      <c r="L102" s="409"/>
      <c r="M102" s="410"/>
      <c r="N102" s="410"/>
      <c r="O102" s="410"/>
      <c r="P102" s="411"/>
      <c r="Q102" s="120"/>
      <c r="R102" s="120"/>
      <c r="Y102" s="6"/>
    </row>
    <row r="103" spans="1:25" s="5" customFormat="1" ht="12.7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120"/>
      <c r="R103" s="120"/>
      <c r="Y103" s="6"/>
    </row>
    <row r="104" spans="1:25" s="5" customFormat="1" ht="12.75">
      <c r="A104" s="120"/>
      <c r="B104" s="120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0"/>
      <c r="Q104" s="120"/>
      <c r="R104" s="120"/>
      <c r="Y104" s="6"/>
    </row>
    <row r="105" spans="1:25" s="5" customFormat="1" ht="12.75">
      <c r="A105" s="120"/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0"/>
      <c r="Q105" s="120"/>
      <c r="R105" s="120"/>
      <c r="Y105" s="6"/>
    </row>
    <row r="106" spans="1:25" s="5" customFormat="1" ht="12.75">
      <c r="A106" s="120"/>
      <c r="B106" s="120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0"/>
      <c r="Q106" s="120"/>
      <c r="R106" s="120"/>
      <c r="Y106" s="6"/>
    </row>
    <row r="107" spans="1:25" s="5" customFormat="1" ht="12.75">
      <c r="A107" s="120"/>
      <c r="B107" s="120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0"/>
      <c r="Q107" s="120"/>
      <c r="R107" s="120"/>
      <c r="Y107" s="6"/>
    </row>
    <row r="108" spans="1:25" s="5" customFormat="1" ht="12.75">
      <c r="A108" s="120"/>
      <c r="B108" s="120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0"/>
      <c r="Q108" s="120"/>
      <c r="R108" s="120"/>
      <c r="Y108" s="6"/>
    </row>
    <row r="109" spans="1:25" s="5" customFormat="1" ht="12.75">
      <c r="A109" s="120"/>
      <c r="B109" s="120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0"/>
      <c r="Q109" s="120"/>
      <c r="R109" s="120"/>
      <c r="Y109" s="6"/>
    </row>
    <row r="110" spans="1:25" s="5" customFormat="1" ht="12.75">
      <c r="A110" s="120"/>
      <c r="B110" s="120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0"/>
      <c r="Q110" s="120"/>
      <c r="R110" s="120"/>
      <c r="Y110" s="6"/>
    </row>
    <row r="111" spans="1:25" s="5" customFormat="1" ht="12.75">
      <c r="A111" s="120"/>
      <c r="B111" s="120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0"/>
      <c r="Q111" s="120"/>
      <c r="R111" s="120"/>
      <c r="Y111" s="6"/>
    </row>
    <row r="112" spans="1:25" s="5" customFormat="1" ht="12.75">
      <c r="A112" s="120"/>
      <c r="B112" s="120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0"/>
      <c r="Q112" s="120"/>
      <c r="R112" s="120"/>
      <c r="Y112" s="6"/>
    </row>
    <row r="113" spans="1:25" s="5" customFormat="1" ht="12.75">
      <c r="A113" s="120"/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0"/>
      <c r="Q113" s="120"/>
      <c r="R113" s="120"/>
      <c r="Y113" s="6"/>
    </row>
    <row r="114" spans="1:25" s="5" customFormat="1" ht="12.75">
      <c r="A114" s="120"/>
      <c r="B114" s="120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0"/>
      <c r="Q114" s="120"/>
      <c r="R114" s="120"/>
      <c r="Y114" s="6"/>
    </row>
    <row r="115" spans="1:25" s="5" customFormat="1" ht="12.75">
      <c r="A115" s="120"/>
      <c r="B115" s="120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0"/>
      <c r="Q115" s="120"/>
      <c r="R115" s="120"/>
      <c r="Y115" s="6"/>
    </row>
    <row r="116" spans="1:25" s="5" customFormat="1" ht="12.75">
      <c r="A116" s="120"/>
      <c r="B116" s="120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0"/>
      <c r="Q116" s="120"/>
      <c r="R116" s="120"/>
      <c r="Y116" s="6"/>
    </row>
    <row r="117" spans="1:25" s="5" customFormat="1" ht="12.75">
      <c r="A117" s="120"/>
      <c r="B117" s="120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0"/>
      <c r="Q117" s="120"/>
      <c r="R117" s="120"/>
      <c r="Y117" s="6"/>
    </row>
    <row r="118" spans="1:25" s="5" customFormat="1" ht="12.75">
      <c r="A118" s="120"/>
      <c r="B118" s="120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0"/>
      <c r="Q118" s="120"/>
      <c r="R118" s="120"/>
      <c r="Y118" s="6"/>
    </row>
    <row r="119" spans="1:25" s="5" customFormat="1" ht="12.75">
      <c r="A119" s="120"/>
      <c r="B119" s="120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0"/>
      <c r="Q119" s="120"/>
      <c r="R119" s="120"/>
      <c r="Y119" s="6"/>
    </row>
    <row r="120" spans="1:25" s="5" customFormat="1" ht="12.75">
      <c r="A120" s="120"/>
      <c r="B120" s="120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0"/>
      <c r="Q120" s="120"/>
      <c r="R120" s="120"/>
      <c r="Y120" s="6"/>
    </row>
    <row r="121" spans="1:25" s="5" customFormat="1" ht="12.75">
      <c r="A121" s="120"/>
      <c r="B121" s="120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0"/>
      <c r="Q121" s="120"/>
      <c r="R121" s="120"/>
      <c r="Y121" s="6"/>
    </row>
    <row r="122" spans="1:25" s="5" customFormat="1" ht="12.75">
      <c r="A122" s="120"/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0"/>
      <c r="Q122" s="120"/>
      <c r="R122" s="120"/>
      <c r="Y122" s="6"/>
    </row>
    <row r="123" spans="1:25" s="5" customFormat="1" ht="12.75">
      <c r="A123" s="120"/>
      <c r="B123" s="120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0"/>
      <c r="Q123" s="120"/>
      <c r="R123" s="120"/>
      <c r="Y123" s="6"/>
    </row>
    <row r="124" spans="1:25" s="5" customFormat="1" ht="12.75">
      <c r="A124" s="120"/>
      <c r="B124" s="120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0"/>
      <c r="Q124" s="120"/>
      <c r="R124" s="120"/>
      <c r="Y124" s="6"/>
    </row>
    <row r="125" spans="1:25" s="5" customFormat="1" ht="12.75">
      <c r="A125" s="120"/>
      <c r="B125" s="120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0"/>
      <c r="Q125" s="120"/>
      <c r="R125" s="120"/>
      <c r="Y125" s="6"/>
    </row>
    <row r="126" spans="1:25" s="5" customFormat="1" ht="12.75">
      <c r="A126" s="120"/>
      <c r="B126" s="120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0"/>
      <c r="Q126" s="120"/>
      <c r="R126" s="120"/>
      <c r="Y126" s="6"/>
    </row>
    <row r="127" spans="1:25" s="5" customFormat="1" ht="12.75">
      <c r="A127" s="120"/>
      <c r="B127" s="120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0"/>
      <c r="Q127" s="120"/>
      <c r="R127" s="120"/>
      <c r="Y127" s="6"/>
    </row>
    <row r="128" spans="1:25" s="5" customFormat="1" ht="12.75">
      <c r="A128" s="120"/>
      <c r="B128" s="120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0"/>
      <c r="Q128" s="120"/>
      <c r="R128" s="120"/>
      <c r="Y128" s="6"/>
    </row>
    <row r="129" spans="1:25" s="5" customFormat="1" ht="12.75">
      <c r="A129" s="120"/>
      <c r="B129" s="120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0"/>
      <c r="Q129" s="120"/>
      <c r="R129" s="120"/>
      <c r="Y129" s="6"/>
    </row>
    <row r="130" spans="1:25" s="5" customFormat="1" ht="12.75">
      <c r="A130" s="120"/>
      <c r="B130" s="120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0"/>
      <c r="Q130" s="120"/>
      <c r="R130" s="120"/>
      <c r="Y130" s="6"/>
    </row>
    <row r="131" spans="1:25" s="5" customFormat="1" ht="12.75">
      <c r="A131" s="120"/>
      <c r="B131" s="120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0"/>
      <c r="Q131" s="120"/>
      <c r="R131" s="120"/>
      <c r="Y131" s="6"/>
    </row>
    <row r="132" spans="1:25" s="5" customFormat="1" ht="12.75">
      <c r="A132" s="120"/>
      <c r="B132" s="120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0"/>
      <c r="Q132" s="120"/>
      <c r="R132" s="120"/>
      <c r="Y132" s="6"/>
    </row>
    <row r="133" spans="1:25" s="5" customFormat="1" ht="12.75">
      <c r="A133" s="120"/>
      <c r="B133" s="120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0"/>
      <c r="Q133" s="120"/>
      <c r="R133" s="120"/>
      <c r="Y133" s="6"/>
    </row>
    <row r="134" spans="1:25" s="5" customFormat="1" ht="12.75">
      <c r="A134" s="120"/>
      <c r="B134" s="120"/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0"/>
      <c r="Q134" s="120"/>
      <c r="R134" s="120"/>
      <c r="Y134" s="6"/>
    </row>
    <row r="135" spans="1:25" s="5" customFormat="1" ht="12.75">
      <c r="A135" s="120"/>
      <c r="B135" s="120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0"/>
      <c r="Q135" s="120"/>
      <c r="R135" s="120"/>
      <c r="Y135" s="6"/>
    </row>
    <row r="136" spans="1:25" s="5" customFormat="1" ht="12.75">
      <c r="A136" s="120"/>
      <c r="B136" s="120"/>
      <c r="C136" s="121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0"/>
      <c r="Q136" s="120"/>
      <c r="R136" s="120"/>
      <c r="Y136" s="6"/>
    </row>
    <row r="137" spans="1:25" s="5" customFormat="1" ht="12.75">
      <c r="A137" s="120"/>
      <c r="B137" s="120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0"/>
      <c r="Q137" s="120"/>
      <c r="R137" s="120"/>
      <c r="Y137" s="6"/>
    </row>
    <row r="138" spans="1:25" s="5" customFormat="1" ht="12.75">
      <c r="A138" s="120"/>
      <c r="B138" s="120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0"/>
      <c r="Q138" s="120"/>
      <c r="R138" s="120"/>
      <c r="Y138" s="6"/>
    </row>
    <row r="139" spans="1:25" s="5" customFormat="1" ht="12.75">
      <c r="A139" s="120"/>
      <c r="B139" s="120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0"/>
      <c r="Q139" s="120"/>
      <c r="R139" s="120"/>
      <c r="Y139" s="6"/>
    </row>
    <row r="140" spans="1:25" s="5" customFormat="1" ht="12.75">
      <c r="A140" s="120"/>
      <c r="B140" s="120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0"/>
      <c r="Q140" s="120"/>
      <c r="R140" s="120"/>
      <c r="Y140" s="6"/>
    </row>
    <row r="141" spans="1:25" s="5" customFormat="1" ht="12.75">
      <c r="A141" s="120"/>
      <c r="B141" s="120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0"/>
      <c r="Q141" s="120"/>
      <c r="R141" s="120"/>
      <c r="Y141" s="6"/>
    </row>
    <row r="142" spans="1:25" s="5" customFormat="1" ht="12.75">
      <c r="A142" s="120"/>
      <c r="B142" s="120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0"/>
      <c r="Q142" s="120"/>
      <c r="R142" s="120"/>
      <c r="Y142" s="6"/>
    </row>
    <row r="143" spans="1:25" s="5" customFormat="1" ht="12.75">
      <c r="A143" s="120"/>
      <c r="B143" s="120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0"/>
      <c r="Q143" s="120"/>
      <c r="R143" s="120"/>
      <c r="Y143" s="6"/>
    </row>
    <row r="144" spans="1:25" s="5" customFormat="1" ht="12.75">
      <c r="A144" s="120"/>
      <c r="B144" s="120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0"/>
      <c r="Q144" s="120"/>
      <c r="R144" s="120"/>
      <c r="Y144" s="6"/>
    </row>
    <row r="145" spans="1:25" s="5" customFormat="1" ht="12.75">
      <c r="A145" s="120"/>
      <c r="B145" s="120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0"/>
      <c r="Q145" s="120"/>
      <c r="R145" s="120"/>
      <c r="Y145" s="6"/>
    </row>
    <row r="146" spans="1:25" s="5" customFormat="1" ht="12.75">
      <c r="A146" s="120"/>
      <c r="B146" s="120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0"/>
      <c r="Q146" s="120"/>
      <c r="R146" s="120"/>
      <c r="Y146" s="6"/>
    </row>
    <row r="147" spans="1:25" s="5" customFormat="1" ht="12.75">
      <c r="A147" s="120"/>
      <c r="B147" s="120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0"/>
      <c r="Q147" s="120"/>
      <c r="R147" s="120"/>
      <c r="Y147" s="6"/>
    </row>
    <row r="148" spans="1:25" s="5" customFormat="1" ht="12.75">
      <c r="A148" s="120"/>
      <c r="B148" s="120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0"/>
      <c r="Q148" s="120"/>
      <c r="R148" s="120"/>
      <c r="Y148" s="6"/>
    </row>
    <row r="149" spans="1:25" s="5" customFormat="1" ht="12.75">
      <c r="A149" s="120"/>
      <c r="B149" s="120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0"/>
      <c r="Q149" s="120"/>
      <c r="R149" s="120"/>
      <c r="Y149" s="6"/>
    </row>
    <row r="150" spans="1:25" s="5" customFormat="1" ht="12.75">
      <c r="A150" s="120"/>
      <c r="B150" s="120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0"/>
      <c r="Q150" s="120"/>
      <c r="R150" s="120"/>
      <c r="Y150" s="6"/>
    </row>
    <row r="151" spans="1:25" s="5" customFormat="1" ht="12.75">
      <c r="A151" s="120"/>
      <c r="B151" s="120"/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0"/>
      <c r="Q151" s="120"/>
      <c r="R151" s="120"/>
      <c r="Y151" s="6"/>
    </row>
    <row r="152" spans="1:25" s="5" customFormat="1" ht="12.75">
      <c r="A152" s="120"/>
      <c r="B152" s="120"/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0"/>
      <c r="Q152" s="120"/>
      <c r="R152" s="120"/>
      <c r="Y152" s="6"/>
    </row>
    <row r="153" spans="1:25" s="5" customFormat="1" ht="12.75">
      <c r="A153" s="120"/>
      <c r="B153" s="120"/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0"/>
      <c r="Q153" s="120"/>
      <c r="R153" s="120"/>
      <c r="Y153" s="6"/>
    </row>
    <row r="154" spans="1:25" s="5" customFormat="1" ht="12.75">
      <c r="A154" s="120"/>
      <c r="B154" s="120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0"/>
      <c r="Q154" s="120"/>
      <c r="R154" s="120"/>
      <c r="Y154" s="6"/>
    </row>
    <row r="155" spans="1:25" s="5" customFormat="1" ht="12.75">
      <c r="A155" s="120"/>
      <c r="B155" s="120"/>
      <c r="C155" s="12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0"/>
      <c r="Q155" s="120"/>
      <c r="R155" s="120"/>
      <c r="Y155" s="6"/>
    </row>
    <row r="156" spans="1:25" s="5" customFormat="1" ht="12.75">
      <c r="A156" s="120"/>
      <c r="B156" s="120"/>
      <c r="C156" s="12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0"/>
      <c r="Q156" s="120"/>
      <c r="R156" s="120"/>
      <c r="Y156" s="6"/>
    </row>
    <row r="157" spans="1:25" s="5" customFormat="1" ht="12.75">
      <c r="A157" s="120"/>
      <c r="B157" s="120"/>
      <c r="C157" s="121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0"/>
      <c r="Q157" s="120"/>
      <c r="R157" s="120"/>
      <c r="Y157" s="6"/>
    </row>
    <row r="158" spans="1:25" s="5" customFormat="1" ht="12.75">
      <c r="A158" s="120"/>
      <c r="B158" s="120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0"/>
      <c r="Q158" s="120"/>
      <c r="R158" s="120"/>
      <c r="Y158" s="6"/>
    </row>
    <row r="159" spans="1:25" s="5" customFormat="1" ht="12.75">
      <c r="A159" s="120"/>
      <c r="B159" s="120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0"/>
      <c r="Q159" s="120"/>
      <c r="R159" s="120"/>
      <c r="Y159" s="6"/>
    </row>
    <row r="160" spans="1:25" s="5" customFormat="1" ht="12.75">
      <c r="A160" s="120"/>
      <c r="B160" s="120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0"/>
      <c r="Q160" s="120"/>
      <c r="R160" s="120"/>
      <c r="Y160" s="6"/>
    </row>
    <row r="161" spans="1:25" s="5" customFormat="1" ht="12.75">
      <c r="A161" s="120"/>
      <c r="B161" s="120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0"/>
      <c r="Q161" s="120"/>
      <c r="R161" s="120"/>
      <c r="Y161" s="6"/>
    </row>
    <row r="162" spans="1:25" s="5" customFormat="1" ht="12.75">
      <c r="A162" s="120"/>
      <c r="B162" s="120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0"/>
      <c r="Q162" s="120"/>
      <c r="R162" s="120"/>
      <c r="Y162" s="6"/>
    </row>
    <row r="163" spans="1:25" s="5" customFormat="1" ht="12.75">
      <c r="A163" s="120"/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0"/>
      <c r="Q163" s="120"/>
      <c r="R163" s="120"/>
      <c r="Y163" s="6"/>
    </row>
    <row r="164" spans="1:25" s="5" customFormat="1" ht="12.75">
      <c r="A164" s="120"/>
      <c r="B164" s="120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0"/>
      <c r="Q164" s="120"/>
      <c r="R164" s="120"/>
      <c r="Y164" s="6"/>
    </row>
    <row r="165" spans="1:25" s="5" customFormat="1" ht="12.75">
      <c r="A165" s="120"/>
      <c r="B165" s="120"/>
      <c r="C165" s="121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0"/>
      <c r="Q165" s="120"/>
      <c r="R165" s="120"/>
      <c r="Y165" s="6"/>
    </row>
    <row r="166" spans="1:25" s="5" customFormat="1" ht="12.75">
      <c r="A166" s="120"/>
      <c r="B166" s="120"/>
      <c r="C166" s="121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0"/>
      <c r="Q166" s="120"/>
      <c r="R166" s="120"/>
      <c r="Y166" s="6"/>
    </row>
    <row r="167" spans="1:25" s="5" customFormat="1" ht="12.75">
      <c r="A167" s="120"/>
      <c r="B167" s="120"/>
      <c r="C167" s="121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0"/>
      <c r="Q167" s="120"/>
      <c r="R167" s="120"/>
      <c r="Y167" s="6"/>
    </row>
    <row r="168" spans="1:25" s="5" customFormat="1" ht="12.75">
      <c r="A168" s="120"/>
      <c r="B168" s="120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0"/>
      <c r="Q168" s="120"/>
      <c r="R168" s="120"/>
      <c r="Y168" s="6"/>
    </row>
    <row r="169" spans="1:25" s="5" customFormat="1" ht="12.75">
      <c r="A169" s="120"/>
      <c r="B169" s="120"/>
      <c r="C169" s="121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0"/>
      <c r="Q169" s="120"/>
      <c r="R169" s="120"/>
      <c r="Y169" s="6"/>
    </row>
    <row r="170" spans="1:25" s="5" customFormat="1" ht="12.75">
      <c r="A170" s="120"/>
      <c r="B170" s="120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0"/>
      <c r="Q170" s="120"/>
      <c r="R170" s="120"/>
      <c r="Y170" s="6"/>
    </row>
    <row r="171" spans="1:25" s="5" customFormat="1" ht="12.75">
      <c r="A171" s="120"/>
      <c r="B171" s="120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0"/>
      <c r="Q171" s="120"/>
      <c r="R171" s="120"/>
      <c r="Y171" s="6"/>
    </row>
    <row r="172" spans="1:25" s="5" customFormat="1" ht="12.75">
      <c r="A172" s="120"/>
      <c r="B172" s="120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0"/>
      <c r="Q172" s="120"/>
      <c r="R172" s="120"/>
      <c r="Y172" s="6"/>
    </row>
    <row r="173" spans="1:25" s="5" customFormat="1" ht="12.75">
      <c r="A173" s="120"/>
      <c r="B173" s="120"/>
      <c r="C173" s="121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0"/>
      <c r="Q173" s="120"/>
      <c r="R173" s="120"/>
      <c r="Y173" s="6"/>
    </row>
    <row r="174" spans="1:25" s="5" customFormat="1" ht="12.75">
      <c r="A174" s="120"/>
      <c r="B174" s="120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0"/>
      <c r="Q174" s="120"/>
      <c r="R174" s="120"/>
      <c r="Y174" s="6"/>
    </row>
  </sheetData>
  <sheetProtection password="889B" sheet="1" objects="1" scenarios="1"/>
  <mergeCells count="7">
    <mergeCell ref="D100:E100"/>
    <mergeCell ref="G100:H100"/>
    <mergeCell ref="G4:H4"/>
    <mergeCell ref="J4:L4"/>
    <mergeCell ref="D99:E99"/>
    <mergeCell ref="J99:L99"/>
    <mergeCell ref="D97:E97"/>
  </mergeCells>
  <conditionalFormatting sqref="D100:E100">
    <cfRule type="cellIs" priority="55" dxfId="0" operator="equal" stopIfTrue="1">
      <formula>0</formula>
    </cfRule>
  </conditionalFormatting>
  <conditionalFormatting sqref="B96">
    <cfRule type="cellIs" priority="54" dxfId="28" operator="notEqual" stopIfTrue="1">
      <formula>0</formula>
    </cfRule>
  </conditionalFormatting>
  <conditionalFormatting sqref="G100:H100">
    <cfRule type="cellIs" priority="52" dxfId="0" operator="equal" stopIfTrue="1">
      <formula>0</formula>
    </cfRule>
  </conditionalFormatting>
  <conditionalFormatting sqref="J100">
    <cfRule type="cellIs" priority="50" dxfId="0" operator="equal" stopIfTrue="1">
      <formula>0</formula>
    </cfRule>
  </conditionalFormatting>
  <conditionalFormatting sqref="L100">
    <cfRule type="cellIs" priority="48" dxfId="0" operator="equal" stopIfTrue="1">
      <formula>0</formula>
    </cfRule>
  </conditionalFormatting>
  <conditionalFormatting sqref="I100">
    <cfRule type="cellIs" priority="44" dxfId="0" operator="equal" stopIfTrue="1">
      <formula>0</formula>
    </cfRule>
  </conditionalFormatting>
  <conditionalFormatting sqref="F100">
    <cfRule type="cellIs" priority="43" dxfId="0" operator="equal" stopIfTrue="1">
      <formula>0</formula>
    </cfRule>
  </conditionalFormatting>
  <conditionalFormatting sqref="C100">
    <cfRule type="cellIs" priority="42" dxfId="0" operator="equal" stopIfTrue="1">
      <formula>0</formula>
    </cfRule>
  </conditionalFormatting>
  <conditionalFormatting sqref="K100">
    <cfRule type="cellIs" priority="41" dxfId="0" operator="equal" stopIfTrue="1">
      <formula>0</formula>
    </cfRule>
  </conditionalFormatting>
  <conditionalFormatting sqref="E4">
    <cfRule type="cellIs" priority="40" dxfId="0" operator="equal">
      <formula>0</formula>
    </cfRule>
  </conditionalFormatting>
  <conditionalFormatting sqref="D4">
    <cfRule type="cellIs" priority="38" dxfId="0" operator="equal">
      <formula>0</formula>
    </cfRule>
  </conditionalFormatting>
  <conditionalFormatting sqref="B4">
    <cfRule type="cellIs" priority="37" dxfId="0" operator="equal">
      <formula>0</formula>
    </cfRule>
  </conditionalFormatting>
  <conditionalFormatting sqref="E101">
    <cfRule type="cellIs" priority="18" dxfId="1" operator="equal">
      <formula>0</formula>
    </cfRule>
  </conditionalFormatting>
  <conditionalFormatting sqref="G101">
    <cfRule type="cellIs" priority="17" dxfId="1" operator="equal">
      <formula>0</formula>
    </cfRule>
  </conditionalFormatting>
  <conditionalFormatting sqref="H101">
    <cfRule type="cellIs" priority="16" dxfId="1" operator="equal">
      <formula>0</formula>
    </cfRule>
  </conditionalFormatting>
  <conditionalFormatting sqref="J101">
    <cfRule type="cellIs" priority="15" dxfId="1" operator="equal">
      <formula>0</formula>
    </cfRule>
  </conditionalFormatting>
  <conditionalFormatting sqref="L101">
    <cfRule type="cellIs" priority="14" dxfId="1" operator="equal">
      <formula>0</formula>
    </cfRule>
  </conditionalFormatting>
  <conditionalFormatting sqref="D101">
    <cfRule type="cellIs" priority="9" dxfId="1" operator="equal">
      <formula>0</formula>
    </cfRule>
  </conditionalFormatting>
  <conditionalFormatting sqref="J99:L99">
    <cfRule type="cellIs" priority="8" dxfId="0" operator="equal">
      <formula>0</formula>
    </cfRule>
  </conditionalFormatting>
  <conditionalFormatting sqref="D99:E99 D97:E97">
    <cfRule type="cellIs" priority="7" dxfId="0" operator="equal">
      <formula>0</formula>
    </cfRule>
  </conditionalFormatting>
  <conditionalFormatting sqref="G4">
    <cfRule type="cellIs" priority="2" dxfId="1" operator="equal">
      <formula>0</formula>
    </cfRule>
  </conditionalFormatting>
  <conditionalFormatting sqref="J4:L4">
    <cfRule type="cellIs" priority="1" dxfId="0" operator="equal">
      <formula>0</formula>
    </cfRule>
  </conditionalFormatting>
  <conditionalFormatting sqref="D56:E56">
    <cfRule type="cellIs" priority="57" dxfId="2" operator="notEqual" stopIfTrue="1">
      <formula>0</formula>
    </cfRule>
  </conditionalFormatting>
  <conditionalFormatting sqref="D96:E96">
    <cfRule type="cellIs" priority="56" dxfId="2" operator="notEqual" stopIfTrue="1">
      <formula>0</formula>
    </cfRule>
  </conditionalFormatting>
  <conditionalFormatting sqref="G56">
    <cfRule type="cellIs" priority="13" dxfId="2" operator="notEqual" stopIfTrue="1">
      <formula>0</formula>
    </cfRule>
  </conditionalFormatting>
  <conditionalFormatting sqref="H56">
    <cfRule type="cellIs" priority="12" dxfId="2" operator="notEqual" stopIfTrue="1">
      <formula>0</formula>
    </cfRule>
  </conditionalFormatting>
  <conditionalFormatting sqref="J56">
    <cfRule type="cellIs" priority="11" dxfId="2" operator="notEqual" stopIfTrue="1">
      <formula>0</formula>
    </cfRule>
  </conditionalFormatting>
  <conditionalFormatting sqref="L56">
    <cfRule type="cellIs" priority="10" dxfId="2" operator="notEqual" stopIfTrue="1">
      <formula>0</formula>
    </cfRule>
  </conditionalFormatting>
  <conditionalFormatting sqref="G96">
    <cfRule type="cellIs" priority="6" dxfId="2" operator="notEqual" stopIfTrue="1">
      <formula>0</formula>
    </cfRule>
  </conditionalFormatting>
  <conditionalFormatting sqref="H96">
    <cfRule type="cellIs" priority="5" dxfId="2" operator="notEqual" stopIfTrue="1">
      <formula>0</formula>
    </cfRule>
  </conditionalFormatting>
  <conditionalFormatting sqref="J96">
    <cfRule type="cellIs" priority="4" dxfId="2" operator="notEqual" stopIfTrue="1">
      <formula>0</formula>
    </cfRule>
  </conditionalFormatting>
  <conditionalFormatting sqref="L96">
    <cfRule type="cellIs" priority="3" dxfId="2" operator="notEqual" stopIfTrue="1">
      <formula>0</formula>
    </cfRule>
  </conditionalFormatting>
  <dataValidations count="7">
    <dataValidation type="whole" operator="greaterThanOrEqual" allowBlank="1" showInputMessage="1" showErrorMessage="1" sqref="M81:O81">
      <formula1>0</formula1>
    </dataValidation>
    <dataValidation type="whole" operator="lessThanOrEqual" allowBlank="1" showInputMessage="1" showErrorMessage="1" sqref="M82:O82">
      <formula1>0</formula1>
    </dataValidation>
    <dataValidation type="whole" allowBlank="1" showInputMessage="1" showErrorMessage="1" error="въведете цяло число" sqref="D83:D88 J15:J88 D46:D80 D27:D44 D15:D25 L15:L88 M60:O67 G83:G88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D81 G81">
      <formula1>0</formula1>
    </dataValidation>
    <dataValidation type="whole" operator="lessThanOrEqual" allowBlank="1" showInputMessage="1" showErrorMessage="1" error="въведете цяло отрицателно число" sqref="D82 G82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D45 G45">
      <formula1>0</formula1>
    </dataValidation>
    <dataValidation type="whole" allowBlank="1" showErrorMessage="1" promptTitle="Внимание" prompt="Въвежда се сумата по параграф 40 без подпараграф 40-71" error="въведете цяло число" sqref="D26 G26">
      <formula1>-10000000000000000</formula1>
      <formula2>10000000000000000</formula2>
    </dataValidation>
  </dataValidations>
  <printOptions/>
  <pageMargins left="0.15748031496062992" right="0.15748031496062992" top="0.22" bottom="0.1968503937007874" header="0.1968503937007874" footer="0.15748031496062992"/>
  <pageSetup horizontalDpi="600" verticalDpi="600" orientation="landscape" paperSize="9" scale="79" r:id="rId3"/>
  <rowBreaks count="1" manualBreakCount="1">
    <brk id="49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bg</cp:lastModifiedBy>
  <cp:lastPrinted>2016-03-01T10:37:24Z</cp:lastPrinted>
  <dcterms:created xsi:type="dcterms:W3CDTF">2015-12-01T07:17:04Z</dcterms:created>
  <dcterms:modified xsi:type="dcterms:W3CDTF">2016-03-01T11:17:32Z</dcterms:modified>
  <cp:category/>
  <cp:version/>
  <cp:contentType/>
  <cp:contentStatus/>
</cp:coreProperties>
</file>